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ncijski plan 2023\"/>
    </mc:Choice>
  </mc:AlternateContent>
  <xr:revisionPtr revIDLastSave="0" documentId="13_ncr:1_{FDBAAF8E-D027-4FE9-935C-51E853FFDB38}" xr6:coauthVersionLast="47" xr6:coauthVersionMax="47" xr10:uidLastSave="{00000000-0000-0000-0000-000000000000}"/>
  <bookViews>
    <workbookView xWindow="-108" yWindow="-108" windowWidth="23256" windowHeight="12576" xr2:uid="{5DE922C0-1F82-4187-A5DF-FAEE53FF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F38" i="1"/>
  <c r="F39" i="1"/>
  <c r="F30" i="1"/>
  <c r="F31" i="1"/>
  <c r="F10" i="1"/>
  <c r="F11" i="1"/>
  <c r="F12" i="1"/>
  <c r="F13" i="1"/>
  <c r="E38" i="1"/>
  <c r="E39" i="1"/>
  <c r="E30" i="1"/>
  <c r="E31" i="1"/>
  <c r="E86" i="1"/>
  <c r="E10" i="1"/>
  <c r="E11" i="1"/>
  <c r="E12" i="1"/>
  <c r="E13" i="1"/>
  <c r="C106" i="1"/>
  <c r="D106" i="1" s="1"/>
  <c r="D107" i="1"/>
  <c r="D105" i="1"/>
  <c r="D104" i="1"/>
  <c r="G103" i="1"/>
  <c r="G102" i="1" s="1"/>
  <c r="F103" i="1"/>
  <c r="F102" i="1" s="1"/>
  <c r="C103" i="1"/>
  <c r="D103" i="1" s="1"/>
  <c r="C102" i="1"/>
  <c r="D102" i="1" s="1"/>
  <c r="C100" i="1"/>
  <c r="G97" i="1"/>
  <c r="G96" i="1" s="1"/>
  <c r="F97" i="1"/>
  <c r="F96" i="1" s="1"/>
  <c r="C97" i="1"/>
  <c r="C96" i="1" s="1"/>
  <c r="C86" i="1"/>
  <c r="C83" i="1"/>
  <c r="C82" i="1" s="1"/>
  <c r="F94" i="1" l="1"/>
  <c r="G94" i="1"/>
  <c r="F95" i="1"/>
  <c r="G95" i="1"/>
  <c r="C95" i="1"/>
  <c r="D95" i="1" s="1"/>
  <c r="C94" i="1"/>
  <c r="D94" i="1" s="1"/>
  <c r="C61" i="1" l="1"/>
  <c r="C65" i="1"/>
  <c r="C53" i="1"/>
  <c r="C58" i="1"/>
  <c r="C52" i="1" l="1"/>
  <c r="C39" i="1"/>
  <c r="C43" i="1"/>
  <c r="C34" i="1"/>
  <c r="C31" i="1"/>
  <c r="C19" i="1"/>
  <c r="C18" i="1" s="1"/>
  <c r="D20" i="1"/>
  <c r="C30" i="1" l="1"/>
  <c r="C29" i="1" s="1"/>
  <c r="C28" i="1" s="1"/>
  <c r="C38" i="1"/>
  <c r="D19" i="1"/>
  <c r="C17" i="1"/>
  <c r="D18" i="1"/>
  <c r="D17" i="1" l="1"/>
  <c r="C16" i="1"/>
  <c r="D16" i="1" l="1"/>
  <c r="G89" i="1" l="1"/>
  <c r="G88" i="1" s="1"/>
  <c r="F89" i="1"/>
  <c r="F88" i="1" s="1"/>
  <c r="E89" i="1"/>
  <c r="E92" i="1"/>
  <c r="G83" i="1"/>
  <c r="G82" i="1" s="1"/>
  <c r="G81" i="1" s="1"/>
  <c r="F83" i="1"/>
  <c r="F82" i="1" s="1"/>
  <c r="F81" i="1" s="1"/>
  <c r="E83" i="1"/>
  <c r="G78" i="1"/>
  <c r="F78" i="1"/>
  <c r="G75" i="1"/>
  <c r="F75" i="1"/>
  <c r="E75" i="1"/>
  <c r="E78" i="1"/>
  <c r="G68" i="1"/>
  <c r="G67" i="1" s="1"/>
  <c r="F68" i="1"/>
  <c r="F72" i="1"/>
  <c r="E68" i="1"/>
  <c r="E72" i="1"/>
  <c r="G61" i="1"/>
  <c r="F61" i="1"/>
  <c r="E61" i="1"/>
  <c r="G65" i="1"/>
  <c r="F65" i="1"/>
  <c r="E65" i="1"/>
  <c r="G58" i="1"/>
  <c r="G53" i="1"/>
  <c r="F58" i="1"/>
  <c r="F53" i="1"/>
  <c r="E53" i="1"/>
  <c r="E58" i="1"/>
  <c r="E46" i="1"/>
  <c r="G43" i="1"/>
  <c r="F43" i="1"/>
  <c r="E43" i="1"/>
  <c r="G34" i="1"/>
  <c r="F34" i="1"/>
  <c r="E34" i="1"/>
  <c r="G39" i="1"/>
  <c r="G38" i="1" s="1"/>
  <c r="G37" i="1" s="1"/>
  <c r="F37" i="1"/>
  <c r="F60" i="1" l="1"/>
  <c r="E82" i="1"/>
  <c r="E88" i="1"/>
  <c r="G80" i="1"/>
  <c r="F80" i="1"/>
  <c r="E60" i="1"/>
  <c r="E67" i="1"/>
  <c r="G74" i="1"/>
  <c r="F67" i="1"/>
  <c r="E74" i="1"/>
  <c r="E52" i="1"/>
  <c r="G60" i="1"/>
  <c r="F52" i="1"/>
  <c r="F74" i="1"/>
  <c r="G52" i="1"/>
  <c r="F36" i="1"/>
  <c r="E80" i="1" l="1"/>
  <c r="E81" i="1"/>
  <c r="F50" i="1"/>
  <c r="F9" i="1" s="1"/>
  <c r="F51" i="1"/>
  <c r="G50" i="1"/>
  <c r="G9" i="1" s="1"/>
  <c r="G51" i="1"/>
  <c r="E50" i="1"/>
  <c r="E51" i="1"/>
  <c r="G31" i="1" l="1"/>
  <c r="G30" i="1" s="1"/>
  <c r="E29" i="1"/>
  <c r="E24" i="1"/>
  <c r="E23" i="1" s="1"/>
  <c r="E19" i="1"/>
  <c r="E18" i="1"/>
  <c r="E17" i="1"/>
  <c r="E16" i="1"/>
  <c r="D93" i="1"/>
  <c r="C92" i="1"/>
  <c r="D92" i="1" s="1"/>
  <c r="D91" i="1"/>
  <c r="D90" i="1"/>
  <c r="C89" i="1"/>
  <c r="D79" i="1"/>
  <c r="C78" i="1"/>
  <c r="D78" i="1" s="1"/>
  <c r="D77" i="1"/>
  <c r="D76" i="1"/>
  <c r="C75" i="1"/>
  <c r="D73" i="1"/>
  <c r="C72" i="1"/>
  <c r="D72" i="1" s="1"/>
  <c r="D71" i="1"/>
  <c r="D70" i="1"/>
  <c r="D69" i="1"/>
  <c r="C68" i="1"/>
  <c r="D68" i="1" s="1"/>
  <c r="D66" i="1"/>
  <c r="D65" i="1"/>
  <c r="D64" i="1"/>
  <c r="D63" i="1"/>
  <c r="D62" i="1"/>
  <c r="D59" i="1"/>
  <c r="D58" i="1"/>
  <c r="D55" i="1"/>
  <c r="D54" i="1"/>
  <c r="D53" i="1"/>
  <c r="D48" i="1"/>
  <c r="D47" i="1"/>
  <c r="C46" i="1"/>
  <c r="D41" i="1"/>
  <c r="D40" i="1"/>
  <c r="D32" i="1"/>
  <c r="D31" i="1"/>
  <c r="D30" i="1"/>
  <c r="D29" i="1"/>
  <c r="D28" i="1"/>
  <c r="D15" i="1"/>
  <c r="D14" i="1"/>
  <c r="C13" i="1"/>
  <c r="E8" i="1" l="1"/>
  <c r="D13" i="1"/>
  <c r="C12" i="1"/>
  <c r="F29" i="1"/>
  <c r="F7" i="1" s="1"/>
  <c r="F8" i="1"/>
  <c r="D46" i="1"/>
  <c r="C45" i="1"/>
  <c r="C37" i="1" s="1"/>
  <c r="G29" i="1"/>
  <c r="G7" i="1" s="1"/>
  <c r="G8" i="1"/>
  <c r="E36" i="1"/>
  <c r="E9" i="1" s="1"/>
  <c r="E37" i="1"/>
  <c r="E22" i="1"/>
  <c r="C74" i="1"/>
  <c r="D74" i="1" s="1"/>
  <c r="C60" i="1"/>
  <c r="D75" i="1"/>
  <c r="C88" i="1"/>
  <c r="D52" i="1"/>
  <c r="D38" i="1"/>
  <c r="D39" i="1"/>
  <c r="D61" i="1"/>
  <c r="C67" i="1"/>
  <c r="D67" i="1" s="1"/>
  <c r="D89" i="1"/>
  <c r="C8" i="1" l="1"/>
  <c r="D8" i="1" s="1"/>
  <c r="E7" i="1"/>
  <c r="D60" i="1"/>
  <c r="C50" i="1"/>
  <c r="D50" i="1" s="1"/>
  <c r="D88" i="1"/>
  <c r="C81" i="1"/>
  <c r="D81" i="1" s="1"/>
  <c r="C80" i="1"/>
  <c r="D80" i="1" s="1"/>
  <c r="D45" i="1"/>
  <c r="C11" i="1"/>
  <c r="D12" i="1"/>
  <c r="D37" i="1"/>
  <c r="C51" i="1"/>
  <c r="D51" i="1" s="1"/>
  <c r="C7" i="1" l="1"/>
  <c r="D7" i="1" s="1"/>
  <c r="C10" i="1"/>
  <c r="D11" i="1"/>
  <c r="C36" i="1"/>
  <c r="D36" i="1" s="1"/>
  <c r="D10" i="1" l="1"/>
  <c r="C9" i="1"/>
  <c r="D9" i="1"/>
</calcChain>
</file>

<file path=xl/sharedStrings.xml><?xml version="1.0" encoding="utf-8"?>
<sst xmlns="http://schemas.openxmlformats.org/spreadsheetml/2006/main" count="212" uniqueCount="65">
  <si>
    <t>II. POSEBNI DIO</t>
  </si>
  <si>
    <t>U HRK</t>
  </si>
  <si>
    <t>U EUR</t>
  </si>
  <si>
    <t/>
  </si>
  <si>
    <t>Tekući plan 
2022.</t>
  </si>
  <si>
    <t>Plan za 2023.</t>
  </si>
  <si>
    <t>Projekcija 
za 2024.</t>
  </si>
  <si>
    <t>Projekcija 
za 2025.</t>
  </si>
  <si>
    <t>080</t>
  </si>
  <si>
    <t>MINISTARSTVO ZNANOSTI I OBRAZOVANJA</t>
  </si>
  <si>
    <t>08006</t>
  </si>
  <si>
    <t>Sveučilišta i veleučilišta u Republici Hrvatskoj</t>
  </si>
  <si>
    <t>3705</t>
  </si>
  <si>
    <t>VISOKO OBRAZOVANJE</t>
  </si>
  <si>
    <t>A621001</t>
  </si>
  <si>
    <t>REDOVNA DJELATNOST SVEUČILIŠTA U ZAGREBU</t>
  </si>
  <si>
    <t>0942</t>
  </si>
  <si>
    <t>Drugi stupanj visoke naobrazbe</t>
  </si>
  <si>
    <t>11</t>
  </si>
  <si>
    <t>Opći prihodi i primici</t>
  </si>
  <si>
    <t>3</t>
  </si>
  <si>
    <t>Rashodi poslovanja</t>
  </si>
  <si>
    <t>31</t>
  </si>
  <si>
    <t>Rashodi za zaposlene</t>
  </si>
  <si>
    <t>32</t>
  </si>
  <si>
    <t>Materijalni rashodi</t>
  </si>
  <si>
    <t>A622122</t>
  </si>
  <si>
    <t>PROGRAMSKO FINANCIRANJE JAVNIH VISOKIH UČILIŠTA</t>
  </si>
  <si>
    <t>A679078</t>
  </si>
  <si>
    <t>EU PROJEKTI SVEUČILIŠTA U ZAGREBU (IZ EVIDENCIJSKIH PRIHODA)</t>
  </si>
  <si>
    <t>51</t>
  </si>
  <si>
    <t>Pomoći EU</t>
  </si>
  <si>
    <t>52</t>
  </si>
  <si>
    <t>Ostale pomoći</t>
  </si>
  <si>
    <t>4</t>
  </si>
  <si>
    <t>Rashodi za nabavu nefinancijske imovine</t>
  </si>
  <si>
    <t>42</t>
  </si>
  <si>
    <t>Rashodi za nabavu proizvedene dugotrajne imovine</t>
  </si>
  <si>
    <t>61</t>
  </si>
  <si>
    <t>Donacije</t>
  </si>
  <si>
    <t>A679088</t>
  </si>
  <si>
    <t>REDOVNA DJELATNOST SVEUČILIŠTA U ZAGREBU (IZ EVIDENCIJSKIH PRIHODA)</t>
  </si>
  <si>
    <t>Vlastiti prihodi</t>
  </si>
  <si>
    <t>Financijski rashodi</t>
  </si>
  <si>
    <t>37</t>
  </si>
  <si>
    <t>Naknade građanima i kućanstvima na temelju osiguranja i druge naknade</t>
  </si>
  <si>
    <t>43</t>
  </si>
  <si>
    <t>Ostali prihodi za posebne namjene</t>
  </si>
  <si>
    <t>1958 SVEUČILIŠTE U ZAGREBU - FILOZOFSKI FAKULTET</t>
  </si>
  <si>
    <t>PROGRAMI VJEŽBAONICA VISOKIH UČILIŠTA</t>
  </si>
  <si>
    <t>A621181</t>
  </si>
  <si>
    <t>PRAVOMOĆNE SUDSKE PRESUDE</t>
  </si>
  <si>
    <t>Ostali rashodi</t>
  </si>
  <si>
    <t>K679106</t>
  </si>
  <si>
    <t>OP KONKURENTNOST I KOHEZIJA 2014.-2020., PRIORITET 3</t>
  </si>
  <si>
    <t>561</t>
  </si>
  <si>
    <t>Europski socijalni fond (ESF)</t>
  </si>
  <si>
    <t>12</t>
  </si>
  <si>
    <t>Sredstva učešća za pomoći</t>
  </si>
  <si>
    <t>A621038</t>
  </si>
  <si>
    <t>34</t>
  </si>
  <si>
    <t>K679084</t>
  </si>
  <si>
    <t>OP KONKURENTNOST I KOHEZIJA 2014.-2020.</t>
  </si>
  <si>
    <t>Dekan</t>
  </si>
  <si>
    <t>izv. prof. dr. sc. Domagoj Tončinić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</si>
</sst>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8">
    <xf numFmtId="0" fontId="0" fillId="0" borderId="0"/>
    <xf numFmtId="4" fontId="6" fillId="2" borderId="1" applyNumberFormat="0" applyProtection="0">
      <alignment horizontal="left" vertical="center" indent="1"/>
    </xf>
    <xf numFmtId="4" fontId="6" fillId="2" borderId="1" applyNumberFormat="0" applyProtection="0">
      <alignment horizontal="left" vertical="center" indent="1"/>
    </xf>
    <xf numFmtId="0" fontId="6" fillId="3" borderId="1" applyNumberFormat="0" applyProtection="0">
      <alignment horizontal="left" vertical="center" indent="1"/>
    </xf>
    <xf numFmtId="4" fontId="6" fillId="4" borderId="1" applyNumberFormat="0" applyProtection="0">
      <alignment vertical="center"/>
    </xf>
    <xf numFmtId="0" fontId="6" fillId="6" borderId="1" applyNumberFormat="0" applyProtection="0">
      <alignment horizontal="left" vertical="center" indent="1"/>
    </xf>
    <xf numFmtId="0" fontId="6" fillId="7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</cellStyleXfs>
  <cellXfs count="29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2" borderId="1" xfId="1" quotePrefix="1" applyNumberFormat="1" applyFont="1">
      <alignment horizontal="left" vertical="center" indent="1"/>
    </xf>
    <xf numFmtId="0" fontId="7" fillId="2" borderId="1" xfId="2" quotePrefix="1" applyNumberFormat="1" applyFont="1" applyAlignment="1">
      <alignment horizontal="left" vertical="center" wrapText="1" indent="1"/>
    </xf>
    <xf numFmtId="0" fontId="7" fillId="3" borderId="1" xfId="3" quotePrefix="1" applyFont="1" applyAlignment="1">
      <alignment horizontal="left" vertical="center" indent="3"/>
    </xf>
    <xf numFmtId="0" fontId="7" fillId="3" borderId="1" xfId="3" quotePrefix="1" applyFont="1">
      <alignment horizontal="left" vertical="center" indent="1"/>
    </xf>
    <xf numFmtId="3" fontId="7" fillId="4" borderId="1" xfId="4" applyNumberFormat="1" applyFont="1">
      <alignment vertical="center"/>
    </xf>
    <xf numFmtId="0" fontId="7" fillId="5" borderId="1" xfId="3" quotePrefix="1" applyFont="1" applyFill="1" applyAlignment="1">
      <alignment horizontal="left" vertical="center" indent="3"/>
    </xf>
    <xf numFmtId="0" fontId="7" fillId="5" borderId="1" xfId="3" quotePrefix="1" applyFont="1" applyFill="1">
      <alignment horizontal="left" vertical="center" indent="1"/>
    </xf>
    <xf numFmtId="0" fontId="8" fillId="6" borderId="1" xfId="5" quotePrefix="1" applyFont="1" applyAlignment="1">
      <alignment horizontal="left" vertical="center" indent="4"/>
    </xf>
    <xf numFmtId="0" fontId="8" fillId="6" borderId="1" xfId="5" quotePrefix="1" applyFont="1">
      <alignment horizontal="left" vertical="center" indent="1"/>
    </xf>
    <xf numFmtId="3" fontId="8" fillId="4" borderId="1" xfId="4" applyNumberFormat="1" applyFont="1">
      <alignment vertical="center"/>
    </xf>
    <xf numFmtId="0" fontId="1" fillId="0" borderId="0" xfId="0" applyFont="1"/>
    <xf numFmtId="0" fontId="6" fillId="7" borderId="1" xfId="6" quotePrefix="1" applyAlignment="1">
      <alignment horizontal="left" vertical="center" indent="5"/>
    </xf>
    <xf numFmtId="0" fontId="6" fillId="7" borderId="1" xfId="6" quotePrefix="1">
      <alignment horizontal="left" vertical="center" indent="1"/>
    </xf>
    <xf numFmtId="3" fontId="6" fillId="4" borderId="1" xfId="4" applyNumberFormat="1">
      <alignment vertical="center"/>
    </xf>
    <xf numFmtId="0" fontId="6" fillId="7" borderId="1" xfId="6" quotePrefix="1" applyAlignment="1">
      <alignment horizontal="left" vertical="center" indent="6"/>
    </xf>
    <xf numFmtId="0" fontId="6" fillId="7" borderId="1" xfId="6" quotePrefix="1" applyAlignment="1">
      <alignment horizontal="left" vertical="center" indent="7"/>
    </xf>
    <xf numFmtId="0" fontId="6" fillId="7" borderId="1" xfId="6" quotePrefix="1" applyAlignment="1">
      <alignment horizontal="left" vertical="center" indent="8"/>
    </xf>
    <xf numFmtId="0" fontId="6" fillId="7" borderId="1" xfId="6" quotePrefix="1" applyAlignment="1">
      <alignment horizontal="left" vertical="center" indent="9"/>
    </xf>
    <xf numFmtId="3" fontId="6" fillId="0" borderId="1" xfId="7" applyNumberFormat="1">
      <alignment horizontal="right" vertical="center"/>
    </xf>
    <xf numFmtId="3" fontId="0" fillId="0" borderId="0" xfId="0" applyNumberFormat="1"/>
    <xf numFmtId="3" fontId="6" fillId="8" borderId="1" xfId="4" applyNumberFormat="1" applyFill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Normal" xfId="0" builtinId="0"/>
    <cellStyle name="SAPBEXaggData" xfId="4" xr:uid="{75244149-9D99-4D18-BADA-4478527E7DF1}"/>
    <cellStyle name="SAPBEXchaText" xfId="1" xr:uid="{5463D97F-0CF4-454F-99DF-32E89B14209F}"/>
    <cellStyle name="SAPBEXHLevel1" xfId="3" xr:uid="{FA216315-6265-4B5B-8857-1C7049401D6F}"/>
    <cellStyle name="SAPBEXHLevel2" xfId="5" xr:uid="{94D239A5-8D77-4D3E-8F2E-BF0D92A202D2}"/>
    <cellStyle name="SAPBEXHLevel3" xfId="6" xr:uid="{6A1D8840-973F-4F0A-B0ED-14A981AD5830}"/>
    <cellStyle name="SAPBEXstdData" xfId="7" xr:uid="{A54BF6EE-DCE0-4069-A853-00470898EAF3}"/>
    <cellStyle name="SAPBEXstdItem" xfId="2" xr:uid="{B918518F-A926-4A35-ACAC-F42905A1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9F09-9C75-493D-A975-13072B3C8765}">
  <dimension ref="A1:I112"/>
  <sheetViews>
    <sheetView tabSelected="1" zoomScaleNormal="100" workbookViewId="0">
      <selection activeCell="G74" sqref="G74"/>
    </sheetView>
  </sheetViews>
  <sheetFormatPr defaultRowHeight="14.4" x14ac:dyDescent="0.3"/>
  <cols>
    <col min="1" max="1" width="21.88671875" customWidth="1"/>
    <col min="2" max="2" width="48.88671875" customWidth="1"/>
    <col min="3" max="7" width="12.6640625" customWidth="1"/>
    <col min="8" max="8" width="10.109375" bestFit="1" customWidth="1"/>
    <col min="9" max="9" width="9.88671875" customWidth="1"/>
  </cols>
  <sheetData>
    <row r="1" spans="1:8" s="2" customFormat="1" ht="15.6" x14ac:dyDescent="0.3">
      <c r="A1" s="1"/>
      <c r="B1" s="1" t="s">
        <v>48</v>
      </c>
    </row>
    <row r="2" spans="1:8" s="2" customFormat="1" ht="12" customHeight="1" x14ac:dyDescent="0.3">
      <c r="A2" s="1"/>
      <c r="B2" s="1"/>
    </row>
    <row r="3" spans="1:8" ht="23.4" x14ac:dyDescent="0.45">
      <c r="A3" s="27" t="s">
        <v>0</v>
      </c>
      <c r="B3" s="27"/>
      <c r="C3" s="27"/>
      <c r="D3" s="27"/>
      <c r="E3" s="27"/>
      <c r="F3" s="27"/>
      <c r="G3" s="27"/>
    </row>
    <row r="4" spans="1:8" ht="13.5" customHeight="1" x14ac:dyDescent="0.45">
      <c r="A4" s="3"/>
      <c r="B4" s="3"/>
      <c r="C4" s="3"/>
      <c r="D4" s="3"/>
      <c r="E4" s="3"/>
      <c r="F4" s="3"/>
      <c r="G4" s="3"/>
    </row>
    <row r="5" spans="1:8" x14ac:dyDescent="0.3">
      <c r="C5" s="4" t="s">
        <v>1</v>
      </c>
      <c r="D5" s="4" t="s">
        <v>2</v>
      </c>
      <c r="E5" s="4" t="s">
        <v>2</v>
      </c>
      <c r="F5" s="4" t="s">
        <v>2</v>
      </c>
      <c r="G5" s="4" t="s">
        <v>2</v>
      </c>
    </row>
    <row r="6" spans="1:8" s="2" customFormat="1" ht="41.4" x14ac:dyDescent="0.3">
      <c r="A6" s="5" t="s">
        <v>3</v>
      </c>
      <c r="B6" s="5" t="s">
        <v>3</v>
      </c>
      <c r="C6" s="6" t="s">
        <v>4</v>
      </c>
      <c r="D6" s="6" t="s">
        <v>4</v>
      </c>
      <c r="E6" s="6" t="s">
        <v>5</v>
      </c>
      <c r="F6" s="6" t="s">
        <v>6</v>
      </c>
      <c r="G6" s="6" t="s">
        <v>7</v>
      </c>
    </row>
    <row r="7" spans="1:8" s="2" customFormat="1" x14ac:dyDescent="0.3">
      <c r="A7" s="7" t="s">
        <v>8</v>
      </c>
      <c r="B7" s="8" t="s">
        <v>9</v>
      </c>
      <c r="C7" s="9">
        <f>C11+C17+C29+C37+C51+C81+C95</f>
        <v>187662367</v>
      </c>
      <c r="D7" s="9">
        <f>+C7/7.5345</f>
        <v>24907076.381976239</v>
      </c>
      <c r="E7" s="9">
        <f>E11+E17+E22+E29+E37+E51+E81</f>
        <v>29515105.25</v>
      </c>
      <c r="F7" s="9">
        <f>F11+F17+F22+F29+F37+F51+F81</f>
        <v>28779023</v>
      </c>
      <c r="G7" s="9">
        <f>G11+G17+G22+G29+G37+G51+G81</f>
        <v>28668032</v>
      </c>
    </row>
    <row r="8" spans="1:8" s="2" customFormat="1" x14ac:dyDescent="0.3">
      <c r="A8" s="10" t="s">
        <v>10</v>
      </c>
      <c r="B8" s="11" t="s">
        <v>11</v>
      </c>
      <c r="C8" s="9">
        <f>C12+C18+C30+C38+C45+C52+C60+C67+C74+C82+C88+C96+C102</f>
        <v>187662367</v>
      </c>
      <c r="D8" s="9">
        <f>+C8/7.5345</f>
        <v>24907076.381976239</v>
      </c>
      <c r="E8" s="9">
        <f>E11+E18+E23+E30+E38+E45+E52+E60+E67+E74+E82+E88</f>
        <v>29515105.25</v>
      </c>
      <c r="F8" s="9">
        <f>F11+F18+F23+F30+F38+F45+F52+F60+F67+F74+F82+F88</f>
        <v>28779023</v>
      </c>
      <c r="G8" s="9">
        <f>G11+G18+G23+G30+G38+G45+G52+G60+G67+G74+G82+G88</f>
        <v>28668032</v>
      </c>
    </row>
    <row r="9" spans="1:8" s="15" customFormat="1" x14ac:dyDescent="0.3">
      <c r="A9" s="12" t="s">
        <v>12</v>
      </c>
      <c r="B9" s="13" t="s">
        <v>13</v>
      </c>
      <c r="C9" s="14">
        <f>C10+C16+C21+C28+C36+C50+C80+C94</f>
        <v>187662367</v>
      </c>
      <c r="D9" s="14">
        <f t="shared" ref="D9:D81" si="0">+C9/7.5345</f>
        <v>24907076.381976239</v>
      </c>
      <c r="E9" s="14">
        <f>E10+E16+E21+E28+E36+E50+E80</f>
        <v>29515105.25</v>
      </c>
      <c r="F9" s="14">
        <f>F10+F16+F21+F28+F36+F50+F80</f>
        <v>28779023</v>
      </c>
      <c r="G9" s="14">
        <f>G10+G16+G21+G28+G36+G50+G80</f>
        <v>28668032</v>
      </c>
    </row>
    <row r="10" spans="1:8" x14ac:dyDescent="0.3">
      <c r="A10" s="16" t="s">
        <v>14</v>
      </c>
      <c r="B10" s="17" t="s">
        <v>15</v>
      </c>
      <c r="C10" s="18">
        <f>C11</f>
        <v>150500320</v>
      </c>
      <c r="D10" s="18">
        <f t="shared" si="0"/>
        <v>19974825.137699913</v>
      </c>
      <c r="E10" s="18">
        <f t="shared" ref="E10:G12" si="1">E11</f>
        <v>23778651</v>
      </c>
      <c r="F10" s="18">
        <f t="shared" si="1"/>
        <v>23891593</v>
      </c>
      <c r="G10" s="18">
        <f t="shared" si="1"/>
        <v>24005112</v>
      </c>
    </row>
    <row r="11" spans="1:8" x14ac:dyDescent="0.3">
      <c r="A11" s="19" t="s">
        <v>16</v>
      </c>
      <c r="B11" s="17" t="s">
        <v>17</v>
      </c>
      <c r="C11" s="18">
        <f>C12</f>
        <v>150500320</v>
      </c>
      <c r="D11" s="18">
        <f t="shared" si="0"/>
        <v>19974825.137699913</v>
      </c>
      <c r="E11" s="18">
        <f t="shared" si="1"/>
        <v>23778651</v>
      </c>
      <c r="F11" s="18">
        <f t="shared" si="1"/>
        <v>23891593</v>
      </c>
      <c r="G11" s="18">
        <f t="shared" si="1"/>
        <v>24005112</v>
      </c>
    </row>
    <row r="12" spans="1:8" x14ac:dyDescent="0.3">
      <c r="A12" s="20" t="s">
        <v>18</v>
      </c>
      <c r="B12" s="17" t="s">
        <v>19</v>
      </c>
      <c r="C12" s="18">
        <f>C13</f>
        <v>150500320</v>
      </c>
      <c r="D12" s="18">
        <f t="shared" si="0"/>
        <v>19974825.137699913</v>
      </c>
      <c r="E12" s="18">
        <f t="shared" si="1"/>
        <v>23778651</v>
      </c>
      <c r="F12" s="18">
        <f t="shared" si="1"/>
        <v>23891593</v>
      </c>
      <c r="G12" s="18">
        <f t="shared" si="1"/>
        <v>24005112</v>
      </c>
    </row>
    <row r="13" spans="1:8" x14ac:dyDescent="0.3">
      <c r="A13" s="21" t="s">
        <v>20</v>
      </c>
      <c r="B13" s="17" t="s">
        <v>21</v>
      </c>
      <c r="C13" s="18">
        <f>+C14+C15</f>
        <v>150500320</v>
      </c>
      <c r="D13" s="18">
        <f t="shared" si="0"/>
        <v>19974825.137699913</v>
      </c>
      <c r="E13" s="18">
        <f>E14+E15</f>
        <v>23778651</v>
      </c>
      <c r="F13" s="18">
        <f>F14+F15</f>
        <v>23891593</v>
      </c>
      <c r="G13" s="18">
        <f>G14+G15</f>
        <v>24005112</v>
      </c>
    </row>
    <row r="14" spans="1:8" x14ac:dyDescent="0.3">
      <c r="A14" s="22" t="s">
        <v>22</v>
      </c>
      <c r="B14" s="17" t="s">
        <v>23</v>
      </c>
      <c r="C14" s="23">
        <v>147451186</v>
      </c>
      <c r="D14" s="23">
        <f t="shared" si="0"/>
        <v>19570135.509987392</v>
      </c>
      <c r="E14" s="23">
        <v>23318132</v>
      </c>
      <c r="F14" s="23">
        <v>23428887</v>
      </c>
      <c r="G14" s="23">
        <v>23540208</v>
      </c>
      <c r="H14" s="24"/>
    </row>
    <row r="15" spans="1:8" x14ac:dyDescent="0.3">
      <c r="A15" s="22" t="s">
        <v>24</v>
      </c>
      <c r="B15" s="17" t="s">
        <v>25</v>
      </c>
      <c r="C15" s="23">
        <v>3049134</v>
      </c>
      <c r="D15" s="23">
        <f t="shared" si="0"/>
        <v>404689.6277125224</v>
      </c>
      <c r="E15" s="23">
        <v>460519</v>
      </c>
      <c r="F15" s="23">
        <v>462706</v>
      </c>
      <c r="G15" s="23">
        <v>464904</v>
      </c>
    </row>
    <row r="16" spans="1:8" x14ac:dyDescent="0.3">
      <c r="A16" s="16" t="s">
        <v>59</v>
      </c>
      <c r="B16" s="17" t="s">
        <v>49</v>
      </c>
      <c r="C16" s="18">
        <f>C17</f>
        <v>592473</v>
      </c>
      <c r="D16" s="18">
        <f>C16/7.5345</f>
        <v>78634.680469838742</v>
      </c>
      <c r="E16" s="18">
        <f>E20</f>
        <v>91949</v>
      </c>
      <c r="F16" s="18">
        <v>91949</v>
      </c>
      <c r="G16" s="18">
        <v>91949</v>
      </c>
    </row>
    <row r="17" spans="1:9" x14ac:dyDescent="0.3">
      <c r="A17" s="19" t="s">
        <v>16</v>
      </c>
      <c r="B17" s="17" t="s">
        <v>17</v>
      </c>
      <c r="C17" s="18">
        <f>C18</f>
        <v>592473</v>
      </c>
      <c r="D17" s="18">
        <f t="shared" si="0"/>
        <v>78634.680469838742</v>
      </c>
      <c r="E17" s="18">
        <f>E20</f>
        <v>91949</v>
      </c>
      <c r="F17" s="18">
        <v>91949</v>
      </c>
      <c r="G17" s="18">
        <v>91949</v>
      </c>
    </row>
    <row r="18" spans="1:9" x14ac:dyDescent="0.3">
      <c r="A18" s="20" t="s">
        <v>18</v>
      </c>
      <c r="B18" s="17" t="s">
        <v>19</v>
      </c>
      <c r="C18" s="18">
        <f>C19</f>
        <v>592473</v>
      </c>
      <c r="D18" s="18">
        <f t="shared" si="0"/>
        <v>78634.680469838742</v>
      </c>
      <c r="E18" s="18">
        <f>E20</f>
        <v>91949</v>
      </c>
      <c r="F18" s="18">
        <v>91949</v>
      </c>
      <c r="G18" s="18">
        <v>91949</v>
      </c>
    </row>
    <row r="19" spans="1:9" x14ac:dyDescent="0.3">
      <c r="A19" s="21" t="s">
        <v>20</v>
      </c>
      <c r="B19" s="17" t="s">
        <v>21</v>
      </c>
      <c r="C19" s="18">
        <f>C20</f>
        <v>592473</v>
      </c>
      <c r="D19" s="18">
        <f t="shared" si="0"/>
        <v>78634.680469838742</v>
      </c>
      <c r="E19" s="18">
        <f>E20</f>
        <v>91949</v>
      </c>
      <c r="F19" s="18">
        <v>91949</v>
      </c>
      <c r="G19" s="18">
        <v>91949</v>
      </c>
    </row>
    <row r="20" spans="1:9" x14ac:dyDescent="0.3">
      <c r="A20" s="22" t="s">
        <v>24</v>
      </c>
      <c r="B20" s="17" t="s">
        <v>25</v>
      </c>
      <c r="C20" s="25">
        <v>592473</v>
      </c>
      <c r="D20" s="25">
        <f t="shared" si="0"/>
        <v>78634.680469838742</v>
      </c>
      <c r="E20" s="25">
        <v>91949</v>
      </c>
      <c r="F20" s="25">
        <v>91949</v>
      </c>
      <c r="G20" s="25">
        <v>91949</v>
      </c>
    </row>
    <row r="21" spans="1:9" x14ac:dyDescent="0.3">
      <c r="A21" s="16" t="s">
        <v>50</v>
      </c>
      <c r="B21" s="17" t="s">
        <v>51</v>
      </c>
      <c r="C21" s="18"/>
      <c r="D21" s="18"/>
      <c r="E21" s="18">
        <v>140245</v>
      </c>
      <c r="F21" s="18">
        <v>140245</v>
      </c>
      <c r="G21" s="18">
        <v>140245</v>
      </c>
    </row>
    <row r="22" spans="1:9" x14ac:dyDescent="0.3">
      <c r="A22" s="19" t="s">
        <v>16</v>
      </c>
      <c r="B22" s="17" t="s">
        <v>17</v>
      </c>
      <c r="C22" s="18"/>
      <c r="D22" s="18"/>
      <c r="E22" s="18">
        <f>E24</f>
        <v>140245</v>
      </c>
      <c r="F22" s="18">
        <v>140245</v>
      </c>
      <c r="G22" s="18">
        <v>140245</v>
      </c>
    </row>
    <row r="23" spans="1:9" x14ac:dyDescent="0.3">
      <c r="A23" s="20" t="s">
        <v>18</v>
      </c>
      <c r="B23" s="17" t="s">
        <v>19</v>
      </c>
      <c r="C23" s="18"/>
      <c r="D23" s="18"/>
      <c r="E23" s="18">
        <f>E24</f>
        <v>140245</v>
      </c>
      <c r="F23" s="18">
        <v>140245</v>
      </c>
      <c r="G23" s="18">
        <v>140245</v>
      </c>
    </row>
    <row r="24" spans="1:9" x14ac:dyDescent="0.3">
      <c r="A24" s="21" t="s">
        <v>20</v>
      </c>
      <c r="B24" s="17" t="s">
        <v>21</v>
      </c>
      <c r="C24" s="18"/>
      <c r="D24" s="18"/>
      <c r="E24" s="18">
        <f>E25+E26+E27</f>
        <v>140245</v>
      </c>
      <c r="F24" s="18">
        <v>140245</v>
      </c>
      <c r="G24" s="18">
        <v>140245</v>
      </c>
    </row>
    <row r="25" spans="1:9" x14ac:dyDescent="0.3">
      <c r="A25" s="22" t="s">
        <v>22</v>
      </c>
      <c r="B25" s="17" t="s">
        <v>23</v>
      </c>
      <c r="C25" s="25"/>
      <c r="D25" s="25"/>
      <c r="E25" s="25">
        <v>81693</v>
      </c>
      <c r="F25" s="25">
        <v>81693</v>
      </c>
      <c r="G25" s="25">
        <v>81693</v>
      </c>
    </row>
    <row r="26" spans="1:9" x14ac:dyDescent="0.3">
      <c r="A26" s="22" t="s">
        <v>24</v>
      </c>
      <c r="B26" s="17" t="s">
        <v>25</v>
      </c>
      <c r="C26" s="25"/>
      <c r="D26" s="25"/>
      <c r="E26" s="25">
        <v>35061</v>
      </c>
      <c r="F26" s="25">
        <v>35061</v>
      </c>
      <c r="G26" s="25">
        <v>35061</v>
      </c>
      <c r="I26" s="24"/>
    </row>
    <row r="27" spans="1:9" x14ac:dyDescent="0.3">
      <c r="A27" s="22">
        <v>34</v>
      </c>
      <c r="B27" s="17" t="s">
        <v>43</v>
      </c>
      <c r="C27" s="25"/>
      <c r="D27" s="25"/>
      <c r="E27" s="25">
        <v>23491</v>
      </c>
      <c r="F27" s="25">
        <v>23491</v>
      </c>
      <c r="G27" s="25">
        <v>23491</v>
      </c>
    </row>
    <row r="28" spans="1:9" x14ac:dyDescent="0.3">
      <c r="A28" s="16" t="s">
        <v>26</v>
      </c>
      <c r="B28" s="17" t="s">
        <v>27</v>
      </c>
      <c r="C28" s="18">
        <f>C29</f>
        <v>12178151</v>
      </c>
      <c r="D28" s="18">
        <f t="shared" si="0"/>
        <v>1616318.4020173866</v>
      </c>
      <c r="E28" s="18">
        <v>1662826</v>
      </c>
      <c r="F28" s="18">
        <v>1662826</v>
      </c>
      <c r="G28" s="18">
        <v>1662826</v>
      </c>
    </row>
    <row r="29" spans="1:9" x14ac:dyDescent="0.3">
      <c r="A29" s="19" t="s">
        <v>16</v>
      </c>
      <c r="B29" s="17" t="s">
        <v>17</v>
      </c>
      <c r="C29" s="18">
        <f>C30</f>
        <v>12178151</v>
      </c>
      <c r="D29" s="18">
        <f t="shared" si="0"/>
        <v>1616318.4020173866</v>
      </c>
      <c r="E29" s="18">
        <f t="shared" ref="E29:G30" si="2">E30</f>
        <v>1662826</v>
      </c>
      <c r="F29" s="18">
        <f t="shared" si="2"/>
        <v>1662826</v>
      </c>
      <c r="G29" s="18">
        <f t="shared" si="2"/>
        <v>1662826</v>
      </c>
    </row>
    <row r="30" spans="1:9" x14ac:dyDescent="0.3">
      <c r="A30" s="20" t="s">
        <v>18</v>
      </c>
      <c r="B30" s="17" t="s">
        <v>19</v>
      </c>
      <c r="C30" s="18">
        <f>C31+C34</f>
        <v>12178151</v>
      </c>
      <c r="D30" s="18">
        <f t="shared" si="0"/>
        <v>1616318.4020173866</v>
      </c>
      <c r="E30" s="18">
        <f>E31+E34</f>
        <v>1662826</v>
      </c>
      <c r="F30" s="18">
        <f>F31+F34</f>
        <v>1662826</v>
      </c>
      <c r="G30" s="18">
        <f t="shared" si="2"/>
        <v>1662826</v>
      </c>
    </row>
    <row r="31" spans="1:9" x14ac:dyDescent="0.3">
      <c r="A31" s="21" t="s">
        <v>20</v>
      </c>
      <c r="B31" s="17" t="s">
        <v>21</v>
      </c>
      <c r="C31" s="18">
        <f>C32</f>
        <v>10198151</v>
      </c>
      <c r="D31" s="18">
        <f t="shared" si="0"/>
        <v>1353527.2413564271</v>
      </c>
      <c r="E31" s="18">
        <f>E32+E33</f>
        <v>1420247</v>
      </c>
      <c r="F31" s="18">
        <f>F32+F33</f>
        <v>1420247</v>
      </c>
      <c r="G31" s="18">
        <f>G32+G33+G35</f>
        <v>1662826</v>
      </c>
    </row>
    <row r="32" spans="1:9" x14ac:dyDescent="0.3">
      <c r="A32" s="22" t="s">
        <v>24</v>
      </c>
      <c r="B32" s="17" t="s">
        <v>25</v>
      </c>
      <c r="C32" s="23">
        <v>10198151</v>
      </c>
      <c r="D32" s="23">
        <f t="shared" si="0"/>
        <v>1353527.2413564271</v>
      </c>
      <c r="E32" s="23">
        <v>1419212</v>
      </c>
      <c r="F32" s="23">
        <v>1419212</v>
      </c>
      <c r="G32" s="23">
        <v>1419212</v>
      </c>
    </row>
    <row r="33" spans="1:7" x14ac:dyDescent="0.3">
      <c r="A33" s="22">
        <v>37</v>
      </c>
      <c r="B33" s="17" t="s">
        <v>45</v>
      </c>
      <c r="C33" s="23">
        <v>0</v>
      </c>
      <c r="D33" s="23"/>
      <c r="E33" s="23">
        <v>1035</v>
      </c>
      <c r="F33" s="23">
        <v>1035</v>
      </c>
      <c r="G33" s="23">
        <v>1035</v>
      </c>
    </row>
    <row r="34" spans="1:7" x14ac:dyDescent="0.3">
      <c r="A34" s="21" t="s">
        <v>34</v>
      </c>
      <c r="B34" s="17" t="s">
        <v>35</v>
      </c>
      <c r="C34" s="18">
        <f>C35</f>
        <v>1980000</v>
      </c>
      <c r="D34" s="18"/>
      <c r="E34" s="18">
        <f>E35</f>
        <v>242579</v>
      </c>
      <c r="F34" s="18">
        <f>F35</f>
        <v>242579</v>
      </c>
      <c r="G34" s="18">
        <f>G35</f>
        <v>242579</v>
      </c>
    </row>
    <row r="35" spans="1:7" x14ac:dyDescent="0.3">
      <c r="A35" s="22">
        <v>42</v>
      </c>
      <c r="B35" s="17" t="s">
        <v>37</v>
      </c>
      <c r="C35" s="23">
        <v>1980000</v>
      </c>
      <c r="D35" s="23"/>
      <c r="E35" s="23">
        <v>242579</v>
      </c>
      <c r="F35" s="23">
        <v>242579</v>
      </c>
      <c r="G35" s="23">
        <v>242579</v>
      </c>
    </row>
    <row r="36" spans="1:7" x14ac:dyDescent="0.3">
      <c r="A36" s="16" t="s">
        <v>28</v>
      </c>
      <c r="B36" s="17" t="s">
        <v>29</v>
      </c>
      <c r="C36" s="18">
        <f>+C37</f>
        <v>2486994</v>
      </c>
      <c r="D36" s="18">
        <f t="shared" si="0"/>
        <v>330080.82819032448</v>
      </c>
      <c r="E36" s="18">
        <f>E38+E45</f>
        <v>415343.25</v>
      </c>
      <c r="F36" s="18">
        <f>F38+F45</f>
        <v>231650</v>
      </c>
      <c r="G36" s="18">
        <v>188545</v>
      </c>
    </row>
    <row r="37" spans="1:7" x14ac:dyDescent="0.3">
      <c r="A37" s="19" t="s">
        <v>16</v>
      </c>
      <c r="B37" s="17" t="s">
        <v>17</v>
      </c>
      <c r="C37" s="18">
        <f>C38+C45</f>
        <v>2486994</v>
      </c>
      <c r="D37" s="18">
        <f t="shared" si="0"/>
        <v>330080.82819032448</v>
      </c>
      <c r="E37" s="18">
        <f>E38+E45</f>
        <v>415343.25</v>
      </c>
      <c r="F37" s="18">
        <f>F38+F45</f>
        <v>231650</v>
      </c>
      <c r="G37" s="18">
        <f>G38+G45</f>
        <v>188545</v>
      </c>
    </row>
    <row r="38" spans="1:7" x14ac:dyDescent="0.3">
      <c r="A38" s="20" t="s">
        <v>30</v>
      </c>
      <c r="B38" s="17" t="s">
        <v>31</v>
      </c>
      <c r="C38" s="18">
        <f>C39+C43</f>
        <v>1895302</v>
      </c>
      <c r="D38" s="18">
        <f t="shared" si="0"/>
        <v>251549.80423385758</v>
      </c>
      <c r="E38" s="18">
        <f>E39+E43</f>
        <v>364174.25</v>
      </c>
      <c r="F38" s="18">
        <f>F39+F43</f>
        <v>231650</v>
      </c>
      <c r="G38" s="18">
        <f>G39</f>
        <v>188545</v>
      </c>
    </row>
    <row r="39" spans="1:7" x14ac:dyDescent="0.3">
      <c r="A39" s="21" t="s">
        <v>20</v>
      </c>
      <c r="B39" s="17" t="s">
        <v>21</v>
      </c>
      <c r="C39" s="18">
        <f>C40+C41+C42</f>
        <v>1872877</v>
      </c>
      <c r="D39" s="18">
        <f t="shared" si="0"/>
        <v>248573.49525515959</v>
      </c>
      <c r="E39" s="18">
        <f>E40+E41+E42</f>
        <v>353975.25</v>
      </c>
      <c r="F39" s="18">
        <f>F40+F41+F42</f>
        <v>221451</v>
      </c>
      <c r="G39" s="18">
        <f>G40+G41+G42+G44</f>
        <v>188545</v>
      </c>
    </row>
    <row r="40" spans="1:7" x14ac:dyDescent="0.3">
      <c r="A40" s="22" t="s">
        <v>22</v>
      </c>
      <c r="B40" s="17" t="s">
        <v>23</v>
      </c>
      <c r="C40" s="23">
        <v>929138</v>
      </c>
      <c r="D40" s="23">
        <f t="shared" si="0"/>
        <v>123317.80476474881</v>
      </c>
      <c r="E40" s="23">
        <v>210309.62</v>
      </c>
      <c r="F40" s="23">
        <v>147900</v>
      </c>
      <c r="G40" s="23">
        <v>124316</v>
      </c>
    </row>
    <row r="41" spans="1:7" x14ac:dyDescent="0.3">
      <c r="A41" s="22" t="s">
        <v>24</v>
      </c>
      <c r="B41" s="17" t="s">
        <v>25</v>
      </c>
      <c r="C41" s="23">
        <v>891989</v>
      </c>
      <c r="D41" s="23">
        <f t="shared" si="0"/>
        <v>118387.28515495388</v>
      </c>
      <c r="E41" s="23">
        <v>139688.63</v>
      </c>
      <c r="F41" s="23">
        <v>73551</v>
      </c>
      <c r="G41" s="23">
        <v>54030</v>
      </c>
    </row>
    <row r="42" spans="1:7" x14ac:dyDescent="0.3">
      <c r="A42" s="22">
        <v>37</v>
      </c>
      <c r="B42" s="17" t="s">
        <v>45</v>
      </c>
      <c r="C42" s="23">
        <v>51750</v>
      </c>
      <c r="D42" s="23"/>
      <c r="E42" s="23">
        <v>3977</v>
      </c>
      <c r="F42" s="23">
        <v>0</v>
      </c>
      <c r="G42" s="23">
        <v>0</v>
      </c>
    </row>
    <row r="43" spans="1:7" x14ac:dyDescent="0.3">
      <c r="A43" s="21" t="s">
        <v>34</v>
      </c>
      <c r="B43" s="17" t="s">
        <v>35</v>
      </c>
      <c r="C43" s="18">
        <f>C44</f>
        <v>22425</v>
      </c>
      <c r="D43" s="18"/>
      <c r="E43" s="18">
        <f>E44</f>
        <v>10199</v>
      </c>
      <c r="F43" s="18">
        <f>F44</f>
        <v>10199</v>
      </c>
      <c r="G43" s="18">
        <f>G44</f>
        <v>10199</v>
      </c>
    </row>
    <row r="44" spans="1:7" x14ac:dyDescent="0.3">
      <c r="A44" s="22">
        <v>42</v>
      </c>
      <c r="B44" s="17" t="s">
        <v>37</v>
      </c>
      <c r="C44" s="23">
        <v>22425</v>
      </c>
      <c r="D44" s="23"/>
      <c r="E44" s="23">
        <v>10199</v>
      </c>
      <c r="F44" s="23">
        <v>10199</v>
      </c>
      <c r="G44" s="23">
        <v>10199</v>
      </c>
    </row>
    <row r="45" spans="1:7" x14ac:dyDescent="0.3">
      <c r="A45" s="20" t="s">
        <v>32</v>
      </c>
      <c r="B45" s="17" t="s">
        <v>33</v>
      </c>
      <c r="C45" s="18">
        <f>C46</f>
        <v>591692</v>
      </c>
      <c r="D45" s="18">
        <f t="shared" si="0"/>
        <v>78531.023956466917</v>
      </c>
      <c r="E45" s="18">
        <v>51169</v>
      </c>
      <c r="F45" s="18">
        <v>0</v>
      </c>
      <c r="G45" s="18">
        <v>0</v>
      </c>
    </row>
    <row r="46" spans="1:7" x14ac:dyDescent="0.3">
      <c r="A46" s="21" t="s">
        <v>20</v>
      </c>
      <c r="B46" s="17" t="s">
        <v>21</v>
      </c>
      <c r="C46" s="18">
        <f>+C47+C48</f>
        <v>591692</v>
      </c>
      <c r="D46" s="18">
        <f t="shared" si="0"/>
        <v>78531.023956466917</v>
      </c>
      <c r="E46" s="18">
        <f>E47+E48+E49</f>
        <v>51169</v>
      </c>
      <c r="F46" s="18">
        <v>0</v>
      </c>
      <c r="G46" s="18">
        <v>0</v>
      </c>
    </row>
    <row r="47" spans="1:7" x14ac:dyDescent="0.3">
      <c r="A47" s="22" t="s">
        <v>22</v>
      </c>
      <c r="B47" s="17" t="s">
        <v>23</v>
      </c>
      <c r="C47" s="23">
        <v>146974</v>
      </c>
      <c r="D47" s="23">
        <f t="shared" si="0"/>
        <v>19506.80204393125</v>
      </c>
      <c r="E47" s="23">
        <v>7655</v>
      </c>
      <c r="F47" s="23">
        <v>0</v>
      </c>
      <c r="G47" s="23">
        <v>0</v>
      </c>
    </row>
    <row r="48" spans="1:7" x14ac:dyDescent="0.3">
      <c r="A48" s="22" t="s">
        <v>24</v>
      </c>
      <c r="B48" s="17" t="s">
        <v>25</v>
      </c>
      <c r="C48" s="23">
        <v>444718</v>
      </c>
      <c r="D48" s="23">
        <f t="shared" si="0"/>
        <v>59024.221912535664</v>
      </c>
      <c r="E48" s="23">
        <v>20547</v>
      </c>
      <c r="F48" s="23">
        <v>0</v>
      </c>
      <c r="G48" s="23">
        <v>0</v>
      </c>
    </row>
    <row r="49" spans="1:7" x14ac:dyDescent="0.3">
      <c r="A49" s="22">
        <v>38</v>
      </c>
      <c r="B49" s="17" t="s">
        <v>52</v>
      </c>
      <c r="C49" s="23"/>
      <c r="D49" s="23"/>
      <c r="E49" s="23">
        <v>22967</v>
      </c>
      <c r="F49" s="23">
        <v>0</v>
      </c>
      <c r="G49" s="23">
        <v>0</v>
      </c>
    </row>
    <row r="50" spans="1:7" x14ac:dyDescent="0.3">
      <c r="A50" s="16" t="s">
        <v>40</v>
      </c>
      <c r="B50" s="17" t="s">
        <v>41</v>
      </c>
      <c r="C50" s="18">
        <f>C52+C60+C67+C74</f>
        <v>21056718</v>
      </c>
      <c r="D50" s="18">
        <f t="shared" si="0"/>
        <v>2794706.7489548079</v>
      </c>
      <c r="E50" s="18">
        <f>E52+E60+E67+E74</f>
        <v>3265010</v>
      </c>
      <c r="F50" s="18">
        <f>F52+F60+F67+F74</f>
        <v>2760760</v>
      </c>
      <c r="G50" s="18">
        <f>G52+G60+G67+G74</f>
        <v>2579355</v>
      </c>
    </row>
    <row r="51" spans="1:7" x14ac:dyDescent="0.3">
      <c r="A51" s="19" t="s">
        <v>16</v>
      </c>
      <c r="B51" s="17" t="s">
        <v>17</v>
      </c>
      <c r="C51" s="18">
        <f>+C52+C60+C67+C74</f>
        <v>21056718</v>
      </c>
      <c r="D51" s="18">
        <f t="shared" si="0"/>
        <v>2794706.7489548079</v>
      </c>
      <c r="E51" s="18">
        <f>E52+E60+E67+E74</f>
        <v>3265010</v>
      </c>
      <c r="F51" s="18">
        <f>F52+F60+F67+F74</f>
        <v>2760760</v>
      </c>
      <c r="G51" s="18">
        <f>G52+G60+G67+G74</f>
        <v>2579355</v>
      </c>
    </row>
    <row r="52" spans="1:7" x14ac:dyDescent="0.3">
      <c r="A52" s="20" t="s">
        <v>22</v>
      </c>
      <c r="B52" s="17" t="s">
        <v>42</v>
      </c>
      <c r="C52" s="18">
        <f>C53+C58</f>
        <v>8250000</v>
      </c>
      <c r="D52" s="18">
        <f t="shared" si="0"/>
        <v>1094963.1694206649</v>
      </c>
      <c r="E52" s="18">
        <f>E53+E58</f>
        <v>909114</v>
      </c>
      <c r="F52" s="18">
        <f>F53+F58</f>
        <v>909114</v>
      </c>
      <c r="G52" s="18">
        <f>G53+G58</f>
        <v>909114</v>
      </c>
    </row>
    <row r="53" spans="1:7" x14ac:dyDescent="0.3">
      <c r="A53" s="21" t="s">
        <v>20</v>
      </c>
      <c r="B53" s="17" t="s">
        <v>21</v>
      </c>
      <c r="C53" s="18">
        <f>C54+C55+C56+C57</f>
        <v>8150000</v>
      </c>
      <c r="D53" s="18">
        <f t="shared" si="0"/>
        <v>1081690.8885792024</v>
      </c>
      <c r="E53" s="18">
        <f>E54+E55</f>
        <v>898691</v>
      </c>
      <c r="F53" s="18">
        <f>F54+F55</f>
        <v>898691</v>
      </c>
      <c r="G53" s="18">
        <f>G54+G55</f>
        <v>898691</v>
      </c>
    </row>
    <row r="54" spans="1:7" x14ac:dyDescent="0.3">
      <c r="A54" s="22" t="s">
        <v>22</v>
      </c>
      <c r="B54" s="17" t="s">
        <v>23</v>
      </c>
      <c r="C54" s="23">
        <v>3880000</v>
      </c>
      <c r="D54" s="23">
        <f t="shared" si="0"/>
        <v>514964.49664874905</v>
      </c>
      <c r="E54" s="23">
        <v>401200</v>
      </c>
      <c r="F54" s="23">
        <v>401200</v>
      </c>
      <c r="G54" s="23">
        <v>401200</v>
      </c>
    </row>
    <row r="55" spans="1:7" x14ac:dyDescent="0.3">
      <c r="A55" s="22" t="s">
        <v>24</v>
      </c>
      <c r="B55" s="17" t="s">
        <v>25</v>
      </c>
      <c r="C55" s="23">
        <v>4150000</v>
      </c>
      <c r="D55" s="23">
        <f t="shared" si="0"/>
        <v>550799.65492069814</v>
      </c>
      <c r="E55" s="23">
        <v>497491</v>
      </c>
      <c r="F55" s="23">
        <v>497491</v>
      </c>
      <c r="G55" s="23">
        <v>497491</v>
      </c>
    </row>
    <row r="56" spans="1:7" x14ac:dyDescent="0.3">
      <c r="A56" s="22" t="s">
        <v>60</v>
      </c>
      <c r="B56" s="17" t="s">
        <v>43</v>
      </c>
      <c r="C56" s="23">
        <v>20000</v>
      </c>
      <c r="D56" s="23"/>
      <c r="E56" s="23"/>
      <c r="F56" s="23"/>
      <c r="G56" s="23"/>
    </row>
    <row r="57" spans="1:7" x14ac:dyDescent="0.3">
      <c r="A57" s="22" t="s">
        <v>44</v>
      </c>
      <c r="B57" s="17" t="s">
        <v>45</v>
      </c>
      <c r="C57" s="23">
        <v>100000</v>
      </c>
      <c r="D57" s="23"/>
      <c r="E57" s="23"/>
      <c r="F57" s="23"/>
      <c r="G57" s="23"/>
    </row>
    <row r="58" spans="1:7" x14ac:dyDescent="0.3">
      <c r="A58" s="21" t="s">
        <v>34</v>
      </c>
      <c r="B58" s="17" t="s">
        <v>35</v>
      </c>
      <c r="C58" s="18">
        <f>C59</f>
        <v>100000</v>
      </c>
      <c r="D58" s="18">
        <f t="shared" si="0"/>
        <v>13272.280841462605</v>
      </c>
      <c r="E58" s="18">
        <f>E59</f>
        <v>10423</v>
      </c>
      <c r="F58" s="18">
        <f>F59</f>
        <v>10423</v>
      </c>
      <c r="G58" s="18">
        <f>G59</f>
        <v>10423</v>
      </c>
    </row>
    <row r="59" spans="1:7" x14ac:dyDescent="0.3">
      <c r="A59" s="22" t="s">
        <v>36</v>
      </c>
      <c r="B59" s="17" t="s">
        <v>37</v>
      </c>
      <c r="C59" s="23">
        <v>100000</v>
      </c>
      <c r="D59" s="23">
        <f t="shared" si="0"/>
        <v>13272.280841462605</v>
      </c>
      <c r="E59" s="23">
        <v>10423</v>
      </c>
      <c r="F59" s="23">
        <v>10423</v>
      </c>
      <c r="G59" s="23">
        <v>10423</v>
      </c>
    </row>
    <row r="60" spans="1:7" x14ac:dyDescent="0.3">
      <c r="A60" s="20" t="s">
        <v>46</v>
      </c>
      <c r="B60" s="17" t="s">
        <v>47</v>
      </c>
      <c r="C60" s="18">
        <f>+C61+C65</f>
        <v>7929000</v>
      </c>
      <c r="D60" s="18">
        <f t="shared" si="0"/>
        <v>1052359.1479195699</v>
      </c>
      <c r="E60" s="18">
        <f>E61+E65</f>
        <v>1511723</v>
      </c>
      <c r="F60" s="18">
        <f>F61+F65</f>
        <v>1325723</v>
      </c>
      <c r="G60" s="18">
        <f>G61+G65</f>
        <v>1325723</v>
      </c>
    </row>
    <row r="61" spans="1:7" x14ac:dyDescent="0.3">
      <c r="A61" s="21" t="s">
        <v>20</v>
      </c>
      <c r="B61" s="17" t="s">
        <v>21</v>
      </c>
      <c r="C61" s="18">
        <f>C62+C63</f>
        <v>7823280</v>
      </c>
      <c r="D61" s="18">
        <f t="shared" si="0"/>
        <v>1038327.6926139756</v>
      </c>
      <c r="E61" s="18">
        <f>E62+E63+E64</f>
        <v>1440745</v>
      </c>
      <c r="F61" s="18">
        <f>F62+F63+F64</f>
        <v>1254745</v>
      </c>
      <c r="G61" s="18">
        <f>G62+G63+G64</f>
        <v>1254745</v>
      </c>
    </row>
    <row r="62" spans="1:7" x14ac:dyDescent="0.3">
      <c r="A62" s="22" t="s">
        <v>22</v>
      </c>
      <c r="B62" s="17" t="s">
        <v>23</v>
      </c>
      <c r="C62" s="23">
        <v>6876205</v>
      </c>
      <c r="D62" s="23">
        <f t="shared" si="0"/>
        <v>912629.23883469368</v>
      </c>
      <c r="E62" s="23">
        <v>712148</v>
      </c>
      <c r="F62" s="23">
        <v>526148</v>
      </c>
      <c r="G62" s="23">
        <v>526148</v>
      </c>
    </row>
    <row r="63" spans="1:7" x14ac:dyDescent="0.3">
      <c r="A63" s="22" t="s">
        <v>24</v>
      </c>
      <c r="B63" s="17" t="s">
        <v>25</v>
      </c>
      <c r="C63" s="23">
        <v>947075</v>
      </c>
      <c r="D63" s="23">
        <f t="shared" si="0"/>
        <v>125698.45377928196</v>
      </c>
      <c r="E63" s="23">
        <v>720567</v>
      </c>
      <c r="F63" s="23">
        <v>720567</v>
      </c>
      <c r="G63" s="23">
        <v>720567</v>
      </c>
    </row>
    <row r="64" spans="1:7" x14ac:dyDescent="0.3">
      <c r="A64" s="22" t="s">
        <v>44</v>
      </c>
      <c r="B64" s="17" t="s">
        <v>45</v>
      </c>
      <c r="C64" s="23">
        <v>0</v>
      </c>
      <c r="D64" s="23">
        <f t="shared" si="0"/>
        <v>0</v>
      </c>
      <c r="E64" s="23">
        <v>8030</v>
      </c>
      <c r="F64" s="23">
        <v>8030</v>
      </c>
      <c r="G64" s="23">
        <v>8030</v>
      </c>
    </row>
    <row r="65" spans="1:7" x14ac:dyDescent="0.3">
      <c r="A65" s="21" t="s">
        <v>34</v>
      </c>
      <c r="B65" s="17" t="s">
        <v>35</v>
      </c>
      <c r="C65" s="18">
        <f>C66</f>
        <v>105720</v>
      </c>
      <c r="D65" s="18">
        <f t="shared" si="0"/>
        <v>14031.455305594265</v>
      </c>
      <c r="E65" s="18">
        <f>E66</f>
        <v>70978</v>
      </c>
      <c r="F65" s="18">
        <f>F66</f>
        <v>70978</v>
      </c>
      <c r="G65" s="18">
        <f>G66</f>
        <v>70978</v>
      </c>
    </row>
    <row r="66" spans="1:7" x14ac:dyDescent="0.3">
      <c r="A66" s="22" t="s">
        <v>36</v>
      </c>
      <c r="B66" s="17" t="s">
        <v>37</v>
      </c>
      <c r="C66" s="23">
        <v>105720</v>
      </c>
      <c r="D66" s="23">
        <f t="shared" si="0"/>
        <v>14031.455305594265</v>
      </c>
      <c r="E66" s="23">
        <v>70978</v>
      </c>
      <c r="F66" s="23">
        <v>70978</v>
      </c>
      <c r="G66" s="23">
        <v>70978</v>
      </c>
    </row>
    <row r="67" spans="1:7" x14ac:dyDescent="0.3">
      <c r="A67" s="20" t="s">
        <v>32</v>
      </c>
      <c r="B67" s="17" t="s">
        <v>33</v>
      </c>
      <c r="C67" s="18">
        <f>+C68+C72</f>
        <v>4638754</v>
      </c>
      <c r="D67" s="18">
        <f t="shared" si="0"/>
        <v>615668.45842458028</v>
      </c>
      <c r="E67" s="18">
        <f>E68+E72</f>
        <v>773496</v>
      </c>
      <c r="F67" s="18">
        <f>F68+F72</f>
        <v>473002</v>
      </c>
      <c r="G67" s="18">
        <f>G68+G72</f>
        <v>291597</v>
      </c>
    </row>
    <row r="68" spans="1:7" x14ac:dyDescent="0.3">
      <c r="A68" s="21" t="s">
        <v>20</v>
      </c>
      <c r="B68" s="17" t="s">
        <v>21</v>
      </c>
      <c r="C68" s="18">
        <f>+C69+C70+C71</f>
        <v>4548697</v>
      </c>
      <c r="D68" s="18">
        <f t="shared" si="0"/>
        <v>603715.8404671842</v>
      </c>
      <c r="E68" s="18">
        <f>E69+E70+E71</f>
        <v>767899</v>
      </c>
      <c r="F68" s="18">
        <f>F69+F70+F71</f>
        <v>471002</v>
      </c>
      <c r="G68" s="18">
        <f>G69+G70+G71</f>
        <v>291597</v>
      </c>
    </row>
    <row r="69" spans="1:7" x14ac:dyDescent="0.3">
      <c r="A69" s="22" t="s">
        <v>22</v>
      </c>
      <c r="B69" s="17" t="s">
        <v>23</v>
      </c>
      <c r="C69" s="23">
        <v>2649804</v>
      </c>
      <c r="D69" s="23">
        <f t="shared" si="0"/>
        <v>351689.42862830975</v>
      </c>
      <c r="E69" s="23">
        <v>408767</v>
      </c>
      <c r="F69" s="23">
        <v>268945</v>
      </c>
      <c r="G69" s="23">
        <v>148505</v>
      </c>
    </row>
    <row r="70" spans="1:7" x14ac:dyDescent="0.3">
      <c r="A70" s="22" t="s">
        <v>24</v>
      </c>
      <c r="B70" s="17" t="s">
        <v>25</v>
      </c>
      <c r="C70" s="23">
        <v>1841584</v>
      </c>
      <c r="D70" s="23">
        <f t="shared" si="0"/>
        <v>244420.20041144069</v>
      </c>
      <c r="E70" s="23">
        <v>309371</v>
      </c>
      <c r="F70" s="23">
        <v>196057</v>
      </c>
      <c r="G70" s="23">
        <v>142914</v>
      </c>
    </row>
    <row r="71" spans="1:7" x14ac:dyDescent="0.3">
      <c r="A71" s="22" t="s">
        <v>44</v>
      </c>
      <c r="B71" s="17" t="s">
        <v>45</v>
      </c>
      <c r="C71" s="23">
        <v>57309</v>
      </c>
      <c r="D71" s="23">
        <f t="shared" si="0"/>
        <v>7606.2114274338037</v>
      </c>
      <c r="E71" s="23">
        <v>49761</v>
      </c>
      <c r="F71" s="23">
        <v>6000</v>
      </c>
      <c r="G71" s="23">
        <v>178</v>
      </c>
    </row>
    <row r="72" spans="1:7" x14ac:dyDescent="0.3">
      <c r="A72" s="21" t="s">
        <v>34</v>
      </c>
      <c r="B72" s="17" t="s">
        <v>35</v>
      </c>
      <c r="C72" s="18">
        <f>+C73</f>
        <v>90057</v>
      </c>
      <c r="D72" s="18">
        <f t="shared" si="0"/>
        <v>11952.617957395978</v>
      </c>
      <c r="E72" s="18">
        <f>E73</f>
        <v>5597</v>
      </c>
      <c r="F72" s="18">
        <f>F73</f>
        <v>2000</v>
      </c>
      <c r="G72" s="18">
        <v>0</v>
      </c>
    </row>
    <row r="73" spans="1:7" x14ac:dyDescent="0.3">
      <c r="A73" s="22" t="s">
        <v>36</v>
      </c>
      <c r="B73" s="17" t="s">
        <v>37</v>
      </c>
      <c r="C73" s="23">
        <v>90057</v>
      </c>
      <c r="D73" s="23">
        <f t="shared" si="0"/>
        <v>11952.617957395978</v>
      </c>
      <c r="E73" s="23">
        <v>5597</v>
      </c>
      <c r="F73" s="23">
        <v>2000</v>
      </c>
      <c r="G73" s="23">
        <v>0</v>
      </c>
    </row>
    <row r="74" spans="1:7" x14ac:dyDescent="0.3">
      <c r="A74" s="20" t="s">
        <v>38</v>
      </c>
      <c r="B74" s="17" t="s">
        <v>39</v>
      </c>
      <c r="C74" s="18">
        <f>+C75+C78</f>
        <v>238964</v>
      </c>
      <c r="D74" s="18">
        <f t="shared" si="0"/>
        <v>31715.973189992699</v>
      </c>
      <c r="E74" s="18">
        <f>E75+E78</f>
        <v>70677</v>
      </c>
      <c r="F74" s="18">
        <f>F75+F78</f>
        <v>52921</v>
      </c>
      <c r="G74" s="18">
        <f>G75+G78</f>
        <v>52921</v>
      </c>
    </row>
    <row r="75" spans="1:7" x14ac:dyDescent="0.3">
      <c r="A75" s="21" t="s">
        <v>20</v>
      </c>
      <c r="B75" s="17" t="s">
        <v>21</v>
      </c>
      <c r="C75" s="18">
        <f>+C76+C77</f>
        <v>238964</v>
      </c>
      <c r="D75" s="18">
        <f t="shared" si="0"/>
        <v>31715.973189992699</v>
      </c>
      <c r="E75" s="18">
        <f>E76+E77</f>
        <v>67359</v>
      </c>
      <c r="F75" s="18">
        <f>F76+F77</f>
        <v>49603</v>
      </c>
      <c r="G75" s="18">
        <f>G76+G77</f>
        <v>49603</v>
      </c>
    </row>
    <row r="76" spans="1:7" x14ac:dyDescent="0.3">
      <c r="A76" s="22" t="s">
        <v>22</v>
      </c>
      <c r="B76" s="17" t="s">
        <v>23</v>
      </c>
      <c r="C76" s="23">
        <v>116500</v>
      </c>
      <c r="D76" s="23">
        <f t="shared" si="0"/>
        <v>15462.207180303934</v>
      </c>
      <c r="E76" s="23">
        <v>30121</v>
      </c>
      <c r="F76" s="23">
        <v>30121</v>
      </c>
      <c r="G76" s="23">
        <v>30121</v>
      </c>
    </row>
    <row r="77" spans="1:7" x14ac:dyDescent="0.3">
      <c r="A77" s="22" t="s">
        <v>24</v>
      </c>
      <c r="B77" s="17" t="s">
        <v>25</v>
      </c>
      <c r="C77" s="23">
        <v>122464</v>
      </c>
      <c r="D77" s="23">
        <f t="shared" si="0"/>
        <v>16253.766009688765</v>
      </c>
      <c r="E77" s="23">
        <v>37238</v>
      </c>
      <c r="F77" s="23">
        <v>19482</v>
      </c>
      <c r="G77" s="23">
        <v>19482</v>
      </c>
    </row>
    <row r="78" spans="1:7" x14ac:dyDescent="0.3">
      <c r="A78" s="21" t="s">
        <v>34</v>
      </c>
      <c r="B78" s="17" t="s">
        <v>35</v>
      </c>
      <c r="C78" s="18">
        <f>+C79</f>
        <v>0</v>
      </c>
      <c r="D78" s="18">
        <f t="shared" si="0"/>
        <v>0</v>
      </c>
      <c r="E78" s="18">
        <f>E79</f>
        <v>3318</v>
      </c>
      <c r="F78" s="18">
        <f>F79</f>
        <v>3318</v>
      </c>
      <c r="G78" s="18">
        <f>G79</f>
        <v>3318</v>
      </c>
    </row>
    <row r="79" spans="1:7" x14ac:dyDescent="0.3">
      <c r="A79" s="22" t="s">
        <v>36</v>
      </c>
      <c r="B79" s="17" t="s">
        <v>37</v>
      </c>
      <c r="C79" s="23">
        <v>0</v>
      </c>
      <c r="D79" s="23">
        <f t="shared" si="0"/>
        <v>0</v>
      </c>
      <c r="E79" s="23">
        <v>3318</v>
      </c>
      <c r="F79" s="23">
        <v>3318</v>
      </c>
      <c r="G79" s="23">
        <v>3318</v>
      </c>
    </row>
    <row r="80" spans="1:7" x14ac:dyDescent="0.3">
      <c r="A80" s="16" t="s">
        <v>53</v>
      </c>
      <c r="B80" s="17" t="s">
        <v>54</v>
      </c>
      <c r="C80" s="18">
        <f>C82+C88</f>
        <v>457367</v>
      </c>
      <c r="D80" s="18">
        <f t="shared" si="0"/>
        <v>60703.032716172274</v>
      </c>
      <c r="E80" s="18">
        <f>E82+E88</f>
        <v>161081</v>
      </c>
      <c r="F80" s="18">
        <f>F82+F88</f>
        <v>0</v>
      </c>
      <c r="G80" s="18">
        <f>G82+G88</f>
        <v>0</v>
      </c>
    </row>
    <row r="81" spans="1:7" x14ac:dyDescent="0.3">
      <c r="A81" s="19" t="s">
        <v>16</v>
      </c>
      <c r="B81" s="17" t="s">
        <v>17</v>
      </c>
      <c r="C81" s="18">
        <f>C82+C88</f>
        <v>457367</v>
      </c>
      <c r="D81" s="18">
        <f t="shared" si="0"/>
        <v>60703.032716172274</v>
      </c>
      <c r="E81" s="18">
        <f>E82+E88</f>
        <v>161081</v>
      </c>
      <c r="F81" s="18">
        <f>F82+F88</f>
        <v>0</v>
      </c>
      <c r="G81" s="18">
        <f>G82+G88</f>
        <v>0</v>
      </c>
    </row>
    <row r="82" spans="1:7" x14ac:dyDescent="0.3">
      <c r="A82" s="20" t="s">
        <v>57</v>
      </c>
      <c r="B82" s="17" t="s">
        <v>58</v>
      </c>
      <c r="C82" s="18">
        <f>C83+C86</f>
        <v>62617</v>
      </c>
      <c r="D82" s="18"/>
      <c r="E82" s="18">
        <f>E83+E86</f>
        <v>24162</v>
      </c>
      <c r="F82" s="18">
        <f>F83+F86</f>
        <v>0</v>
      </c>
      <c r="G82" s="18">
        <f>G83+G86</f>
        <v>0</v>
      </c>
    </row>
    <row r="83" spans="1:7" x14ac:dyDescent="0.3">
      <c r="A83" s="21" t="s">
        <v>20</v>
      </c>
      <c r="B83" s="17" t="s">
        <v>21</v>
      </c>
      <c r="C83" s="18">
        <f>C84+C85</f>
        <v>62617</v>
      </c>
      <c r="D83" s="18"/>
      <c r="E83" s="18">
        <f>E84+E85</f>
        <v>22514</v>
      </c>
      <c r="F83" s="18">
        <f>F84+F85</f>
        <v>0</v>
      </c>
      <c r="G83" s="18">
        <f>G84+G85</f>
        <v>0</v>
      </c>
    </row>
    <row r="84" spans="1:7" x14ac:dyDescent="0.3">
      <c r="A84" s="22" t="s">
        <v>22</v>
      </c>
      <c r="B84" s="17" t="s">
        <v>23</v>
      </c>
      <c r="C84" s="25">
        <v>48620</v>
      </c>
      <c r="D84" s="25"/>
      <c r="E84" s="25">
        <v>9890</v>
      </c>
      <c r="F84" s="25">
        <v>0</v>
      </c>
      <c r="G84" s="25">
        <v>0</v>
      </c>
    </row>
    <row r="85" spans="1:7" x14ac:dyDescent="0.3">
      <c r="A85" s="22" t="s">
        <v>24</v>
      </c>
      <c r="B85" s="17" t="s">
        <v>25</v>
      </c>
      <c r="C85" s="25">
        <v>13997</v>
      </c>
      <c r="D85" s="25"/>
      <c r="E85" s="25">
        <v>12624</v>
      </c>
      <c r="F85" s="25">
        <v>0</v>
      </c>
      <c r="G85" s="25">
        <v>0</v>
      </c>
    </row>
    <row r="86" spans="1:7" x14ac:dyDescent="0.3">
      <c r="A86" s="21" t="s">
        <v>34</v>
      </c>
      <c r="B86" s="17" t="s">
        <v>35</v>
      </c>
      <c r="C86" s="18">
        <f>0</f>
        <v>0</v>
      </c>
      <c r="D86" s="18"/>
      <c r="E86" s="18">
        <f>E87</f>
        <v>1648</v>
      </c>
      <c r="F86" s="18">
        <v>0</v>
      </c>
      <c r="G86" s="18">
        <v>0</v>
      </c>
    </row>
    <row r="87" spans="1:7" x14ac:dyDescent="0.3">
      <c r="A87" s="22" t="s">
        <v>36</v>
      </c>
      <c r="B87" s="17" t="s">
        <v>37</v>
      </c>
      <c r="C87" s="25">
        <v>0</v>
      </c>
      <c r="D87" s="25"/>
      <c r="E87" s="25">
        <v>1648</v>
      </c>
      <c r="F87" s="25">
        <v>0</v>
      </c>
      <c r="G87" s="25">
        <v>0</v>
      </c>
    </row>
    <row r="88" spans="1:7" x14ac:dyDescent="0.3">
      <c r="A88" s="20" t="s">
        <v>55</v>
      </c>
      <c r="B88" s="17" t="s">
        <v>56</v>
      </c>
      <c r="C88" s="18">
        <f>+C89+C92</f>
        <v>394750</v>
      </c>
      <c r="D88" s="18">
        <f t="shared" ref="D88:D95" si="3">+C88/7.5345</f>
        <v>52392.328621673631</v>
      </c>
      <c r="E88" s="18">
        <f>E89+E92</f>
        <v>136919</v>
      </c>
      <c r="F88" s="18">
        <f>F89+F92</f>
        <v>0</v>
      </c>
      <c r="G88" s="18">
        <f>G89+G92</f>
        <v>0</v>
      </c>
    </row>
    <row r="89" spans="1:7" x14ac:dyDescent="0.3">
      <c r="A89" s="21" t="s">
        <v>20</v>
      </c>
      <c r="B89" s="17" t="s">
        <v>21</v>
      </c>
      <c r="C89" s="18">
        <f>+C90+C91</f>
        <v>394750</v>
      </c>
      <c r="D89" s="18">
        <f t="shared" si="3"/>
        <v>52392.328621673631</v>
      </c>
      <c r="E89" s="18">
        <f>E90+E91</f>
        <v>127580</v>
      </c>
      <c r="F89" s="18">
        <f>F90+F91</f>
        <v>0</v>
      </c>
      <c r="G89" s="18">
        <f>G90+G91</f>
        <v>0</v>
      </c>
    </row>
    <row r="90" spans="1:7" x14ac:dyDescent="0.3">
      <c r="A90" s="22" t="s">
        <v>22</v>
      </c>
      <c r="B90" s="17" t="s">
        <v>23</v>
      </c>
      <c r="C90" s="23">
        <v>315459</v>
      </c>
      <c r="D90" s="23">
        <f t="shared" si="3"/>
        <v>41868.604419669515</v>
      </c>
      <c r="E90" s="23">
        <v>56043</v>
      </c>
      <c r="F90" s="23">
        <v>0</v>
      </c>
      <c r="G90" s="23">
        <v>0</v>
      </c>
    </row>
    <row r="91" spans="1:7" x14ac:dyDescent="0.3">
      <c r="A91" s="22" t="s">
        <v>24</v>
      </c>
      <c r="B91" s="17" t="s">
        <v>25</v>
      </c>
      <c r="C91" s="23">
        <v>79291</v>
      </c>
      <c r="D91" s="23">
        <f t="shared" si="3"/>
        <v>10523.724202004114</v>
      </c>
      <c r="E91" s="23">
        <v>71537</v>
      </c>
      <c r="F91" s="23">
        <v>0</v>
      </c>
      <c r="G91" s="23">
        <v>0</v>
      </c>
    </row>
    <row r="92" spans="1:7" x14ac:dyDescent="0.3">
      <c r="A92" s="21" t="s">
        <v>34</v>
      </c>
      <c r="B92" s="17" t="s">
        <v>35</v>
      </c>
      <c r="C92" s="18">
        <f>+C93</f>
        <v>0</v>
      </c>
      <c r="D92" s="18">
        <f t="shared" si="3"/>
        <v>0</v>
      </c>
      <c r="E92" s="18">
        <f>E93</f>
        <v>9339</v>
      </c>
      <c r="F92" s="18">
        <v>0</v>
      </c>
      <c r="G92" s="18">
        <v>0</v>
      </c>
    </row>
    <row r="93" spans="1:7" x14ac:dyDescent="0.3">
      <c r="A93" s="22" t="s">
        <v>36</v>
      </c>
      <c r="B93" s="17" t="s">
        <v>37</v>
      </c>
      <c r="C93" s="23">
        <v>0</v>
      </c>
      <c r="D93" s="23">
        <f t="shared" si="3"/>
        <v>0</v>
      </c>
      <c r="E93" s="23">
        <v>9339</v>
      </c>
      <c r="F93" s="23">
        <v>0</v>
      </c>
      <c r="G93" s="23">
        <v>0</v>
      </c>
    </row>
    <row r="94" spans="1:7" x14ac:dyDescent="0.3">
      <c r="A94" s="16" t="s">
        <v>61</v>
      </c>
      <c r="B94" s="17" t="s">
        <v>62</v>
      </c>
      <c r="C94" s="18">
        <f>C96+C102</f>
        <v>390344</v>
      </c>
      <c r="D94" s="18">
        <f t="shared" si="3"/>
        <v>51807.551927798791</v>
      </c>
      <c r="E94" s="18"/>
      <c r="F94" s="18">
        <f>F96+F102</f>
        <v>0</v>
      </c>
      <c r="G94" s="18">
        <f>G96+G102</f>
        <v>0</v>
      </c>
    </row>
    <row r="95" spans="1:7" x14ac:dyDescent="0.3">
      <c r="A95" s="19" t="s">
        <v>16</v>
      </c>
      <c r="B95" s="17" t="s">
        <v>17</v>
      </c>
      <c r="C95" s="18">
        <f>C96+C102</f>
        <v>390344</v>
      </c>
      <c r="D95" s="18">
        <f t="shared" si="3"/>
        <v>51807.551927798791</v>
      </c>
      <c r="E95" s="18"/>
      <c r="F95" s="18">
        <f>F96+F102</f>
        <v>0</v>
      </c>
      <c r="G95" s="18">
        <f>G96+G102</f>
        <v>0</v>
      </c>
    </row>
    <row r="96" spans="1:7" x14ac:dyDescent="0.3">
      <c r="A96" s="20" t="s">
        <v>57</v>
      </c>
      <c r="B96" s="17" t="s">
        <v>58</v>
      </c>
      <c r="C96" s="18">
        <f>C97+C100</f>
        <v>58550</v>
      </c>
      <c r="D96" s="18"/>
      <c r="E96" s="18"/>
      <c r="F96" s="18">
        <f>F97+F100</f>
        <v>0</v>
      </c>
      <c r="G96" s="18">
        <f>G97+G100</f>
        <v>0</v>
      </c>
    </row>
    <row r="97" spans="1:7" x14ac:dyDescent="0.3">
      <c r="A97" s="21" t="s">
        <v>20</v>
      </c>
      <c r="B97" s="17" t="s">
        <v>21</v>
      </c>
      <c r="C97" s="18">
        <f>C98+C99</f>
        <v>58550</v>
      </c>
      <c r="D97" s="18"/>
      <c r="E97" s="18"/>
      <c r="F97" s="18">
        <f>F98+F99</f>
        <v>0</v>
      </c>
      <c r="G97" s="18">
        <f>G98+G99</f>
        <v>0</v>
      </c>
    </row>
    <row r="98" spans="1:7" x14ac:dyDescent="0.3">
      <c r="A98" s="22" t="s">
        <v>22</v>
      </c>
      <c r="B98" s="17" t="s">
        <v>23</v>
      </c>
      <c r="C98" s="25">
        <v>12616</v>
      </c>
      <c r="D98" s="25"/>
      <c r="E98" s="25"/>
      <c r="F98" s="25">
        <v>0</v>
      </c>
      <c r="G98" s="25">
        <v>0</v>
      </c>
    </row>
    <row r="99" spans="1:7" x14ac:dyDescent="0.3">
      <c r="A99" s="22" t="s">
        <v>24</v>
      </c>
      <c r="B99" s="17" t="s">
        <v>25</v>
      </c>
      <c r="C99" s="25">
        <v>45934</v>
      </c>
      <c r="D99" s="25"/>
      <c r="E99" s="25"/>
      <c r="F99" s="25">
        <v>0</v>
      </c>
      <c r="G99" s="25">
        <v>0</v>
      </c>
    </row>
    <row r="100" spans="1:7" x14ac:dyDescent="0.3">
      <c r="A100" s="21" t="s">
        <v>34</v>
      </c>
      <c r="B100" s="17" t="s">
        <v>35</v>
      </c>
      <c r="C100" s="18">
        <f>0</f>
        <v>0</v>
      </c>
      <c r="D100" s="18"/>
      <c r="E100" s="18"/>
      <c r="F100" s="18">
        <v>0</v>
      </c>
      <c r="G100" s="18">
        <v>0</v>
      </c>
    </row>
    <row r="101" spans="1:7" x14ac:dyDescent="0.3">
      <c r="A101" s="22" t="s">
        <v>36</v>
      </c>
      <c r="B101" s="17" t="s">
        <v>37</v>
      </c>
      <c r="C101" s="25">
        <v>0</v>
      </c>
      <c r="D101" s="25"/>
      <c r="E101" s="25"/>
      <c r="F101" s="25">
        <v>0</v>
      </c>
      <c r="G101" s="25">
        <v>0</v>
      </c>
    </row>
    <row r="102" spans="1:7" x14ac:dyDescent="0.3">
      <c r="A102" s="20" t="s">
        <v>55</v>
      </c>
      <c r="B102" s="17" t="s">
        <v>56</v>
      </c>
      <c r="C102" s="18">
        <f>+C103+C106</f>
        <v>331794</v>
      </c>
      <c r="D102" s="18">
        <f t="shared" ref="D102:D107" si="4">+C102/7.5345</f>
        <v>44036.631495122434</v>
      </c>
      <c r="E102" s="18"/>
      <c r="F102" s="18">
        <f>F103+F106</f>
        <v>0</v>
      </c>
      <c r="G102" s="18">
        <f>G103+G106</f>
        <v>0</v>
      </c>
    </row>
    <row r="103" spans="1:7" x14ac:dyDescent="0.3">
      <c r="A103" s="21" t="s">
        <v>20</v>
      </c>
      <c r="B103" s="17" t="s">
        <v>21</v>
      </c>
      <c r="C103" s="18">
        <f>+C104+C105</f>
        <v>331794</v>
      </c>
      <c r="D103" s="18">
        <f t="shared" si="4"/>
        <v>44036.631495122434</v>
      </c>
      <c r="E103" s="18"/>
      <c r="F103" s="18">
        <f>F104+F105</f>
        <v>0</v>
      </c>
      <c r="G103" s="18">
        <f>G104+G105</f>
        <v>0</v>
      </c>
    </row>
    <row r="104" spans="1:7" x14ac:dyDescent="0.3">
      <c r="A104" s="22" t="s">
        <v>22</v>
      </c>
      <c r="B104" s="17" t="s">
        <v>23</v>
      </c>
      <c r="C104" s="23">
        <v>71493</v>
      </c>
      <c r="D104" s="23">
        <f t="shared" si="4"/>
        <v>9488.75174198686</v>
      </c>
      <c r="E104" s="23"/>
      <c r="F104" s="23">
        <v>0</v>
      </c>
      <c r="G104" s="23">
        <v>0</v>
      </c>
    </row>
    <row r="105" spans="1:7" ht="13.8" customHeight="1" x14ac:dyDescent="0.3">
      <c r="A105" s="22" t="s">
        <v>24</v>
      </c>
      <c r="B105" s="17" t="s">
        <v>25</v>
      </c>
      <c r="C105" s="23">
        <v>260301</v>
      </c>
      <c r="D105" s="23">
        <f t="shared" si="4"/>
        <v>34547.879753135574</v>
      </c>
      <c r="E105" s="23"/>
      <c r="F105" s="23">
        <v>0</v>
      </c>
      <c r="G105" s="23">
        <v>0</v>
      </c>
    </row>
    <row r="106" spans="1:7" x14ac:dyDescent="0.3">
      <c r="A106" s="21" t="s">
        <v>34</v>
      </c>
      <c r="B106" s="17" t="s">
        <v>35</v>
      </c>
      <c r="C106" s="18">
        <f>+C107</f>
        <v>0</v>
      </c>
      <c r="D106" s="18">
        <f t="shared" si="4"/>
        <v>0</v>
      </c>
      <c r="E106" s="18"/>
      <c r="F106" s="18">
        <v>0</v>
      </c>
      <c r="G106" s="18">
        <v>0</v>
      </c>
    </row>
    <row r="107" spans="1:7" x14ac:dyDescent="0.3">
      <c r="A107" s="22" t="s">
        <v>36</v>
      </c>
      <c r="B107" s="17" t="s">
        <v>37</v>
      </c>
      <c r="C107" s="23">
        <v>0</v>
      </c>
      <c r="D107" s="23">
        <f t="shared" si="4"/>
        <v>0</v>
      </c>
      <c r="E107" s="23"/>
      <c r="F107" s="23">
        <v>0</v>
      </c>
      <c r="G107" s="23">
        <v>0</v>
      </c>
    </row>
    <row r="110" spans="1:7" x14ac:dyDescent="0.3">
      <c r="E110" s="28" t="s">
        <v>63</v>
      </c>
      <c r="F110" s="28"/>
      <c r="G110" s="28"/>
    </row>
    <row r="111" spans="1:7" x14ac:dyDescent="0.3">
      <c r="E111" s="26"/>
      <c r="F111" s="26"/>
      <c r="G111" s="26"/>
    </row>
    <row r="112" spans="1:7" x14ac:dyDescent="0.3">
      <c r="E112" s="28" t="s">
        <v>64</v>
      </c>
      <c r="F112" s="28"/>
      <c r="G112" s="28"/>
    </row>
  </sheetData>
  <mergeCells count="3">
    <mergeCell ref="A3:G3"/>
    <mergeCell ref="E110:G110"/>
    <mergeCell ref="E112:G112"/>
  </mergeCells>
  <pageMargins left="0.7" right="0.7" top="0.75" bottom="0.75" header="0.3" footer="0.3"/>
  <pageSetup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ivravlic</dc:creator>
  <cp:lastModifiedBy>Ivana</cp:lastModifiedBy>
  <cp:lastPrinted>2023-01-02T09:51:31Z</cp:lastPrinted>
  <dcterms:created xsi:type="dcterms:W3CDTF">2022-11-05T15:58:07Z</dcterms:created>
  <dcterms:modified xsi:type="dcterms:W3CDTF">2023-01-02T09:51:47Z</dcterms:modified>
</cp:coreProperties>
</file>