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
    </mc:Choice>
  </mc:AlternateContent>
  <xr:revisionPtr revIDLastSave="0" documentId="13_ncr:1_{2E0C4A35-7BCC-4169-A995-7C04328E8B0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c r="F314" i="9"/>
  <c r="F313" i="9"/>
  <c r="F312" i="9"/>
  <c r="F311" i="9"/>
  <c r="F310" i="9"/>
  <c r="H309" i="9"/>
  <c r="E309" i="9" s="1"/>
  <c r="G309" i="9"/>
  <c r="F309" i="9"/>
  <c r="B309" i="9"/>
  <c r="F308" i="9"/>
  <c r="H307" i="9"/>
  <c r="G307" i="9"/>
  <c r="F307" i="9"/>
  <c r="H306" i="9"/>
  <c r="G306" i="9"/>
  <c r="F306" i="9"/>
  <c r="H305" i="9"/>
  <c r="G305" i="9"/>
  <c r="F305" i="9"/>
  <c r="E305" i="9"/>
  <c r="B305" i="9" s="1"/>
  <c r="H304" i="9"/>
  <c r="G304" i="9"/>
  <c r="F304" i="9"/>
  <c r="E304" i="9"/>
  <c r="H303" i="9"/>
  <c r="G303" i="9"/>
  <c r="E303" i="9" s="1"/>
  <c r="F303" i="9"/>
  <c r="H302" i="9"/>
  <c r="G302" i="9"/>
  <c r="E302" i="9" s="1"/>
  <c r="B302" i="9" s="1"/>
  <c r="F302" i="9"/>
  <c r="H301" i="9"/>
  <c r="G301" i="9"/>
  <c r="F301" i="9"/>
  <c r="H300" i="9"/>
  <c r="G300" i="9"/>
  <c r="F300" i="9"/>
  <c r="H299" i="9"/>
  <c r="G299" i="9"/>
  <c r="F299" i="9"/>
  <c r="H298" i="9"/>
  <c r="G298" i="9"/>
  <c r="F298" i="9"/>
  <c r="H297" i="9"/>
  <c r="G297" i="9"/>
  <c r="F297" i="9"/>
  <c r="E297" i="9"/>
  <c r="B297" i="9" s="1"/>
  <c r="H296" i="9"/>
  <c r="G296" i="9"/>
  <c r="E296" i="9" s="1"/>
  <c r="F296" i="9"/>
  <c r="H295" i="9"/>
  <c r="G295" i="9"/>
  <c r="E295" i="9" s="1"/>
  <c r="F295" i="9"/>
  <c r="B295" i="9" s="1"/>
  <c r="H294" i="9"/>
  <c r="G294" i="9"/>
  <c r="F294" i="9"/>
  <c r="H293" i="9"/>
  <c r="G293" i="9"/>
  <c r="F293" i="9"/>
  <c r="H292" i="9"/>
  <c r="G292" i="9"/>
  <c r="F292" i="9"/>
  <c r="F291" i="9"/>
  <c r="F290" i="9"/>
  <c r="H289" i="9"/>
  <c r="G289" i="9"/>
  <c r="F289" i="9"/>
  <c r="E289" i="9"/>
  <c r="B289" i="9" s="1"/>
  <c r="H288" i="9"/>
  <c r="G288" i="9"/>
  <c r="F288" i="9"/>
  <c r="H287" i="9"/>
  <c r="G287" i="9"/>
  <c r="F287" i="9"/>
  <c r="H286" i="9"/>
  <c r="G286" i="9"/>
  <c r="F286" i="9"/>
  <c r="F285" i="9"/>
  <c r="H284" i="9"/>
  <c r="E284" i="9" s="1"/>
  <c r="B284" i="9" s="1"/>
  <c r="G284" i="9"/>
  <c r="F284" i="9"/>
  <c r="H283" i="9"/>
  <c r="E283" i="9" s="1"/>
  <c r="B283" i="9" s="1"/>
  <c r="G283" i="9"/>
  <c r="F283" i="9"/>
  <c r="H282" i="9"/>
  <c r="G282" i="9"/>
  <c r="F282" i="9"/>
  <c r="F281" i="9"/>
  <c r="F280" i="9"/>
  <c r="F279" i="9"/>
  <c r="F278" i="9"/>
  <c r="F276" i="9"/>
  <c r="L275" i="9"/>
  <c r="F275" i="9" s="1"/>
  <c r="H275" i="9"/>
  <c r="F274" i="9"/>
  <c r="I273" i="9"/>
  <c r="H273" i="9"/>
  <c r="F273" i="9"/>
  <c r="E272" i="9"/>
  <c r="M271" i="9"/>
  <c r="L271" i="9"/>
  <c r="E271" i="9"/>
  <c r="M270" i="9"/>
  <c r="F270" i="9" s="1"/>
  <c r="B270" i="9" s="1"/>
  <c r="L270" i="9"/>
  <c r="E270" i="9"/>
  <c r="M269" i="9"/>
  <c r="L269" i="9"/>
  <c r="F269" i="9"/>
  <c r="E269" i="9"/>
  <c r="B269" i="9" s="1"/>
  <c r="M268" i="9"/>
  <c r="L268" i="9"/>
  <c r="F268" i="9"/>
  <c r="B268" i="9" s="1"/>
  <c r="E268" i="9"/>
  <c r="M267" i="9"/>
  <c r="L267" i="9"/>
  <c r="F267" i="9" s="1"/>
  <c r="E267" i="9"/>
  <c r="B267" i="9" s="1"/>
  <c r="M266" i="9"/>
  <c r="L266" i="9"/>
  <c r="F266" i="9"/>
  <c r="E266" i="9"/>
  <c r="M265" i="9"/>
  <c r="L265" i="9"/>
  <c r="F265" i="9" s="1"/>
  <c r="E265" i="9"/>
  <c r="M264" i="9"/>
  <c r="L264" i="9"/>
  <c r="F264" i="9" s="1"/>
  <c r="B264" i="9" s="1"/>
  <c r="E264" i="9"/>
  <c r="M263" i="9"/>
  <c r="L263" i="9"/>
  <c r="E263" i="9"/>
  <c r="M262" i="9"/>
  <c r="F262" i="9" s="1"/>
  <c r="B262" i="9" s="1"/>
  <c r="L262" i="9"/>
  <c r="E262" i="9"/>
  <c r="M261" i="9"/>
  <c r="L261" i="9"/>
  <c r="F261" i="9"/>
  <c r="E261" i="9"/>
  <c r="B261" i="9" s="1"/>
  <c r="M260" i="9"/>
  <c r="L260" i="9"/>
  <c r="F260" i="9"/>
  <c r="B260" i="9" s="1"/>
  <c r="E260" i="9"/>
  <c r="M259" i="9"/>
  <c r="L259" i="9"/>
  <c r="F259" i="9" s="1"/>
  <c r="E259" i="9"/>
  <c r="B259" i="9" s="1"/>
  <c r="M258" i="9"/>
  <c r="L258" i="9"/>
  <c r="F258" i="9"/>
  <c r="E258" i="9"/>
  <c r="M257" i="9"/>
  <c r="L257" i="9"/>
  <c r="F257" i="9" s="1"/>
  <c r="E257" i="9"/>
  <c r="M256" i="9"/>
  <c r="L256" i="9"/>
  <c r="F256" i="9" s="1"/>
  <c r="B256" i="9" s="1"/>
  <c r="E256" i="9"/>
  <c r="M255" i="9"/>
  <c r="L255" i="9"/>
  <c r="E255" i="9"/>
  <c r="M254" i="9"/>
  <c r="F254" i="9" s="1"/>
  <c r="B254" i="9" s="1"/>
  <c r="L254" i="9"/>
  <c r="E254" i="9"/>
  <c r="M253" i="9"/>
  <c r="L253" i="9"/>
  <c r="F253" i="9"/>
  <c r="E253" i="9"/>
  <c r="B253" i="9" s="1"/>
  <c r="M252" i="9"/>
  <c r="L252" i="9"/>
  <c r="F252" i="9"/>
  <c r="B252" i="9" s="1"/>
  <c r="E252" i="9"/>
  <c r="M251" i="9"/>
  <c r="L251" i="9"/>
  <c r="F251" i="9" s="1"/>
  <c r="E251" i="9"/>
  <c r="B251" i="9" s="1"/>
  <c r="M250" i="9"/>
  <c r="L250" i="9"/>
  <c r="F250" i="9"/>
  <c r="B250" i="9" s="1"/>
  <c r="E250" i="9"/>
  <c r="M249" i="9"/>
  <c r="L249" i="9"/>
  <c r="F249" i="9" s="1"/>
  <c r="E249" i="9"/>
  <c r="M248" i="9"/>
  <c r="L248" i="9"/>
  <c r="F248" i="9" s="1"/>
  <c r="B248" i="9" s="1"/>
  <c r="E248" i="9"/>
  <c r="M247" i="9"/>
  <c r="L247" i="9"/>
  <c r="E247" i="9"/>
  <c r="M246" i="9"/>
  <c r="F246" i="9" s="1"/>
  <c r="B246" i="9" s="1"/>
  <c r="L246" i="9"/>
  <c r="E246" i="9"/>
  <c r="M245" i="9"/>
  <c r="L245" i="9"/>
  <c r="F245" i="9"/>
  <c r="E245" i="9"/>
  <c r="B245" i="9" s="1"/>
  <c r="M244" i="9"/>
  <c r="L244" i="9"/>
  <c r="F244" i="9"/>
  <c r="B244" i="9" s="1"/>
  <c r="E244" i="9"/>
  <c r="M243" i="9"/>
  <c r="L243" i="9"/>
  <c r="F243" i="9" s="1"/>
  <c r="E243" i="9"/>
  <c r="B243" i="9" s="1"/>
  <c r="M242" i="9"/>
  <c r="L242" i="9"/>
  <c r="F242" i="9"/>
  <c r="B242" i="9" s="1"/>
  <c r="E242" i="9"/>
  <c r="M241" i="9"/>
  <c r="L241" i="9"/>
  <c r="F241" i="9" s="1"/>
  <c r="E241" i="9"/>
  <c r="M240" i="9"/>
  <c r="L240" i="9"/>
  <c r="F240" i="9" s="1"/>
  <c r="B240" i="9" s="1"/>
  <c r="E240" i="9"/>
  <c r="M239" i="9"/>
  <c r="L239" i="9"/>
  <c r="E239" i="9"/>
  <c r="M238" i="9"/>
  <c r="F238" i="9" s="1"/>
  <c r="B238" i="9" s="1"/>
  <c r="L238" i="9"/>
  <c r="E238" i="9"/>
  <c r="M237" i="9"/>
  <c r="L237" i="9"/>
  <c r="F237" i="9" s="1"/>
  <c r="E237" i="9"/>
  <c r="M236" i="9"/>
  <c r="L236" i="9"/>
  <c r="F236" i="9" s="1"/>
  <c r="B236" i="9" s="1"/>
  <c r="E236" i="9"/>
  <c r="M235" i="9"/>
  <c r="L235" i="9"/>
  <c r="F235" i="9" s="1"/>
  <c r="E235" i="9"/>
  <c r="B235" i="9" s="1"/>
  <c r="M234" i="9"/>
  <c r="L234" i="9"/>
  <c r="F234" i="9"/>
  <c r="B234" i="9" s="1"/>
  <c r="E234" i="9"/>
  <c r="M233" i="9"/>
  <c r="L233" i="9"/>
  <c r="F233" i="9" s="1"/>
  <c r="E233" i="9"/>
  <c r="M232" i="9"/>
  <c r="L232" i="9"/>
  <c r="F232" i="9" s="1"/>
  <c r="B232" i="9" s="1"/>
  <c r="E232" i="9"/>
  <c r="M231" i="9"/>
  <c r="L231" i="9"/>
  <c r="E231" i="9"/>
  <c r="M230" i="9"/>
  <c r="F230" i="9" s="1"/>
  <c r="L230" i="9"/>
  <c r="E230" i="9"/>
  <c r="B230" i="9"/>
  <c r="M229" i="9"/>
  <c r="L229" i="9"/>
  <c r="F229" i="9" s="1"/>
  <c r="E229" i="9"/>
  <c r="B229" i="9" s="1"/>
  <c r="M228" i="9"/>
  <c r="L228" i="9"/>
  <c r="F228" i="9" s="1"/>
  <c r="B228" i="9" s="1"/>
  <c r="E228" i="9"/>
  <c r="M227" i="9"/>
  <c r="L227" i="9"/>
  <c r="E227" i="9"/>
  <c r="M226" i="9"/>
  <c r="L226" i="9"/>
  <c r="F226" i="9"/>
  <c r="B226" i="9" s="1"/>
  <c r="E226" i="9"/>
  <c r="M225" i="9"/>
  <c r="L225" i="9"/>
  <c r="F225" i="9" s="1"/>
  <c r="E225" i="9"/>
  <c r="M224" i="9"/>
  <c r="L224" i="9"/>
  <c r="F224" i="9" s="1"/>
  <c r="B224" i="9" s="1"/>
  <c r="E224" i="9"/>
  <c r="M223" i="9"/>
  <c r="L223" i="9"/>
  <c r="E223" i="9"/>
  <c r="M222" i="9"/>
  <c r="F222" i="9" s="1"/>
  <c r="B222" i="9" s="1"/>
  <c r="L222" i="9"/>
  <c r="E222" i="9"/>
  <c r="M221" i="9"/>
  <c r="L221" i="9"/>
  <c r="F221" i="9" s="1"/>
  <c r="E221" i="9"/>
  <c r="M220" i="9"/>
  <c r="L220" i="9"/>
  <c r="E220" i="9"/>
  <c r="M219" i="9"/>
  <c r="L219" i="9"/>
  <c r="E219" i="9"/>
  <c r="M218" i="9"/>
  <c r="F218" i="9" s="1"/>
  <c r="B218" i="9" s="1"/>
  <c r="L218" i="9"/>
  <c r="E218" i="9"/>
  <c r="M217" i="9"/>
  <c r="L217" i="9"/>
  <c r="E217" i="9"/>
  <c r="M216" i="9"/>
  <c r="L216" i="9"/>
  <c r="F216" i="9" s="1"/>
  <c r="B216" i="9" s="1"/>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F158" i="9"/>
  <c r="E158" i="9"/>
  <c r="B158" i="9" s="1"/>
  <c r="H157" i="9"/>
  <c r="G157" i="9"/>
  <c r="E157" i="9" s="1"/>
  <c r="F157" i="9"/>
  <c r="H156" i="9"/>
  <c r="G156" i="9"/>
  <c r="E156" i="9" s="1"/>
  <c r="B156" i="9" s="1"/>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F143" i="9"/>
  <c r="H142" i="9"/>
  <c r="G142" i="9"/>
  <c r="F142" i="9"/>
  <c r="E142" i="9"/>
  <c r="B142" i="9" s="1"/>
  <c r="H141" i="9"/>
  <c r="G141" i="9"/>
  <c r="E141" i="9" s="1"/>
  <c r="B141" i="9" s="1"/>
  <c r="F141" i="9"/>
  <c r="H140" i="9"/>
  <c r="G140" i="9"/>
  <c r="E140" i="9" s="1"/>
  <c r="B140" i="9" s="1"/>
  <c r="F140" i="9"/>
  <c r="H139" i="9"/>
  <c r="E139" i="9" s="1"/>
  <c r="G139" i="9"/>
  <c r="F139" i="9"/>
  <c r="B139" i="9"/>
  <c r="H138" i="9"/>
  <c r="G138" i="9"/>
  <c r="F138" i="9"/>
  <c r="E138" i="9"/>
  <c r="B138" i="9" s="1"/>
  <c r="H137" i="9"/>
  <c r="G137" i="9"/>
  <c r="E137" i="9" s="1"/>
  <c r="B137" i="9" s="1"/>
  <c r="F137" i="9"/>
  <c r="H136" i="9"/>
  <c r="G136" i="9"/>
  <c r="E136" i="9" s="1"/>
  <c r="B136" i="9" s="1"/>
  <c r="F136" i="9"/>
  <c r="H135" i="9"/>
  <c r="E135" i="9" s="1"/>
  <c r="G135" i="9"/>
  <c r="F135" i="9"/>
  <c r="B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E129" i="9" s="1"/>
  <c r="B129" i="9" s="1"/>
  <c r="F129" i="9"/>
  <c r="H128" i="9"/>
  <c r="G128" i="9"/>
  <c r="E128" i="9" s="1"/>
  <c r="B128" i="9" s="1"/>
  <c r="F128" i="9"/>
  <c r="H127" i="9"/>
  <c r="E127" i="9" s="1"/>
  <c r="G127" i="9"/>
  <c r="F127" i="9"/>
  <c r="B127" i="9"/>
  <c r="H126" i="9"/>
  <c r="G126" i="9"/>
  <c r="F126" i="9"/>
  <c r="E126" i="9"/>
  <c r="B126" i="9" s="1"/>
  <c r="H125" i="9"/>
  <c r="G125" i="9"/>
  <c r="E125" i="9" s="1"/>
  <c r="B125" i="9" s="1"/>
  <c r="F125" i="9"/>
  <c r="H124" i="9"/>
  <c r="G124" i="9"/>
  <c r="E124" i="9" s="1"/>
  <c r="B124" i="9" s="1"/>
  <c r="F124" i="9"/>
  <c r="H123" i="9"/>
  <c r="E123" i="9" s="1"/>
  <c r="G123" i="9"/>
  <c r="F123" i="9"/>
  <c r="B123" i="9"/>
  <c r="H122" i="9"/>
  <c r="G122" i="9"/>
  <c r="F122" i="9"/>
  <c r="E122" i="9"/>
  <c r="B122" i="9" s="1"/>
  <c r="H121" i="9"/>
  <c r="G121" i="9"/>
  <c r="E121" i="9" s="1"/>
  <c r="B121" i="9" s="1"/>
  <c r="F121" i="9"/>
  <c r="H120" i="9"/>
  <c r="G120" i="9"/>
  <c r="E120" i="9" s="1"/>
  <c r="B120" i="9" s="1"/>
  <c r="F120" i="9"/>
  <c r="H119" i="9"/>
  <c r="E119" i="9" s="1"/>
  <c r="G119" i="9"/>
  <c r="F119" i="9"/>
  <c r="B119" i="9"/>
  <c r="H118" i="9"/>
  <c r="G118" i="9"/>
  <c r="F118" i="9"/>
  <c r="E118" i="9"/>
  <c r="B118" i="9" s="1"/>
  <c r="H117" i="9"/>
  <c r="G117" i="9"/>
  <c r="E117" i="9" s="1"/>
  <c r="B117" i="9" s="1"/>
  <c r="F117" i="9"/>
  <c r="H116" i="9"/>
  <c r="G116" i="9"/>
  <c r="E116" i="9" s="1"/>
  <c r="B116" i="9" s="1"/>
  <c r="F116" i="9"/>
  <c r="H115" i="9"/>
  <c r="E115" i="9" s="1"/>
  <c r="G115" i="9"/>
  <c r="F115" i="9"/>
  <c r="B115" i="9"/>
  <c r="H114" i="9"/>
  <c r="G114" i="9"/>
  <c r="F114" i="9"/>
  <c r="E114" i="9"/>
  <c r="B114" i="9" s="1"/>
  <c r="H113" i="9"/>
  <c r="G113" i="9"/>
  <c r="E113" i="9" s="1"/>
  <c r="B113" i="9" s="1"/>
  <c r="F113" i="9"/>
  <c r="H112" i="9"/>
  <c r="G112" i="9"/>
  <c r="E112" i="9" s="1"/>
  <c r="B112" i="9" s="1"/>
  <c r="F112" i="9"/>
  <c r="H111" i="9"/>
  <c r="E111" i="9" s="1"/>
  <c r="G111" i="9"/>
  <c r="F111" i="9"/>
  <c r="B111" i="9"/>
  <c r="H110" i="9"/>
  <c r="G110" i="9"/>
  <c r="F110" i="9"/>
  <c r="E110" i="9"/>
  <c r="B110" i="9" s="1"/>
  <c r="H109" i="9"/>
  <c r="G109" i="9"/>
  <c r="E109" i="9" s="1"/>
  <c r="B109" i="9" s="1"/>
  <c r="F109" i="9"/>
  <c r="H108" i="9"/>
  <c r="G108" i="9"/>
  <c r="E108" i="9" s="1"/>
  <c r="B108" i="9" s="1"/>
  <c r="F108" i="9"/>
  <c r="H107" i="9"/>
  <c r="E107" i="9" s="1"/>
  <c r="G107" i="9"/>
  <c r="F107" i="9"/>
  <c r="B107" i="9"/>
  <c r="H106" i="9"/>
  <c r="G106" i="9"/>
  <c r="F106" i="9"/>
  <c r="E106" i="9"/>
  <c r="B106" i="9" s="1"/>
  <c r="H105" i="9"/>
  <c r="G105" i="9"/>
  <c r="E105" i="9" s="1"/>
  <c r="B105" i="9" s="1"/>
  <c r="F105" i="9"/>
  <c r="H104" i="9"/>
  <c r="G104" i="9"/>
  <c r="E104" i="9" s="1"/>
  <c r="B104" i="9" s="1"/>
  <c r="F104" i="9"/>
  <c r="H103" i="9"/>
  <c r="E103" i="9" s="1"/>
  <c r="G103" i="9"/>
  <c r="F103" i="9"/>
  <c r="B103" i="9"/>
  <c r="H102" i="9"/>
  <c r="G102" i="9"/>
  <c r="F102" i="9"/>
  <c r="E102" i="9"/>
  <c r="B102" i="9" s="1"/>
  <c r="H101" i="9"/>
  <c r="G101" i="9"/>
  <c r="E101" i="9" s="1"/>
  <c r="B101" i="9" s="1"/>
  <c r="F101" i="9"/>
  <c r="H100" i="9"/>
  <c r="G100" i="9"/>
  <c r="E100" i="9" s="1"/>
  <c r="B100" i="9" s="1"/>
  <c r="F100" i="9"/>
  <c r="H99" i="9"/>
  <c r="E99" i="9" s="1"/>
  <c r="G99" i="9"/>
  <c r="F99" i="9"/>
  <c r="B99" i="9"/>
  <c r="H98" i="9"/>
  <c r="G98" i="9"/>
  <c r="F98" i="9"/>
  <c r="E98" i="9"/>
  <c r="B98" i="9" s="1"/>
  <c r="H97" i="9"/>
  <c r="G97" i="9"/>
  <c r="E97" i="9" s="1"/>
  <c r="B97" i="9" s="1"/>
  <c r="F97" i="9"/>
  <c r="H96" i="9"/>
  <c r="G96" i="9"/>
  <c r="E96" i="9" s="1"/>
  <c r="B96" i="9" s="1"/>
  <c r="F96" i="9"/>
  <c r="H95" i="9"/>
  <c r="E95" i="9" s="1"/>
  <c r="G95" i="9"/>
  <c r="F95" i="9"/>
  <c r="B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G87" i="9"/>
  <c r="F87" i="9"/>
  <c r="B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G79" i="9"/>
  <c r="F79" i="9"/>
  <c r="B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G71" i="9"/>
  <c r="F71" i="9"/>
  <c r="B71" i="9"/>
  <c r="H70" i="9"/>
  <c r="E70" i="9" s="1"/>
  <c r="B70" i="9" s="1"/>
  <c r="G70" i="9"/>
  <c r="F70" i="9"/>
  <c r="H69" i="9"/>
  <c r="G69" i="9"/>
  <c r="E69" i="9" s="1"/>
  <c r="F69" i="9"/>
  <c r="H68" i="9"/>
  <c r="G68" i="9"/>
  <c r="F68" i="9"/>
  <c r="H67" i="9"/>
  <c r="E67" i="9" s="1"/>
  <c r="B67" i="9" s="1"/>
  <c r="G67" i="9"/>
  <c r="F67" i="9"/>
  <c r="H66" i="9"/>
  <c r="G66" i="9"/>
  <c r="F66" i="9"/>
  <c r="E66" i="9"/>
  <c r="B66" i="9" s="1"/>
  <c r="H65" i="9"/>
  <c r="G65" i="9"/>
  <c r="E65" i="9" s="1"/>
  <c r="B65" i="9" s="1"/>
  <c r="F65" i="9"/>
  <c r="H64" i="9"/>
  <c r="G64" i="9"/>
  <c r="E64" i="9" s="1"/>
  <c r="B64" i="9" s="1"/>
  <c r="F64" i="9"/>
  <c r="H63" i="9"/>
  <c r="E63" i="9" s="1"/>
  <c r="G63" i="9"/>
  <c r="F63" i="9"/>
  <c r="B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F57" i="9"/>
  <c r="H56" i="9"/>
  <c r="G56" i="9"/>
  <c r="E56" i="9" s="1"/>
  <c r="B56" i="9" s="1"/>
  <c r="F56" i="9"/>
  <c r="H55" i="9"/>
  <c r="E55" i="9" s="1"/>
  <c r="G55" i="9"/>
  <c r="F55" i="9"/>
  <c r="B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G47" i="9"/>
  <c r="F47" i="9"/>
  <c r="H46" i="9"/>
  <c r="G46" i="9"/>
  <c r="F46" i="9"/>
  <c r="E46" i="9"/>
  <c r="B46" i="9" s="1"/>
  <c r="H45" i="9"/>
  <c r="E45" i="9" s="1"/>
  <c r="B45" i="9" s="1"/>
  <c r="G45" i="9"/>
  <c r="F45" i="9"/>
  <c r="H44" i="9"/>
  <c r="G44" i="9"/>
  <c r="F44" i="9"/>
  <c r="H43" i="9"/>
  <c r="G43" i="9"/>
  <c r="F43" i="9"/>
  <c r="H42" i="9"/>
  <c r="E42" i="9" s="1"/>
  <c r="B42" i="9" s="1"/>
  <c r="G42" i="9"/>
  <c r="F42" i="9"/>
  <c r="H41" i="9"/>
  <c r="G41" i="9"/>
  <c r="F41" i="9"/>
  <c r="H40" i="9"/>
  <c r="G40" i="9"/>
  <c r="F40" i="9"/>
  <c r="H39" i="9"/>
  <c r="E39" i="9" s="1"/>
  <c r="G39" i="9"/>
  <c r="F39" i="9"/>
  <c r="B39" i="9"/>
  <c r="H38" i="9"/>
  <c r="E38" i="9" s="1"/>
  <c r="B38" i="9" s="1"/>
  <c r="G38" i="9"/>
  <c r="F38" i="9"/>
  <c r="H37" i="9"/>
  <c r="G37" i="9"/>
  <c r="E37" i="9" s="1"/>
  <c r="F37" i="9"/>
  <c r="H36" i="9"/>
  <c r="G36" i="9"/>
  <c r="E36" i="9" s="1"/>
  <c r="B36" i="9" s="1"/>
  <c r="F36" i="9"/>
  <c r="H35" i="9"/>
  <c r="E35" i="9" s="1"/>
  <c r="B35" i="9" s="1"/>
  <c r="G35" i="9"/>
  <c r="F35" i="9"/>
  <c r="H34" i="9"/>
  <c r="G34" i="9"/>
  <c r="F34" i="9"/>
  <c r="E34" i="9"/>
  <c r="B34" i="9" s="1"/>
  <c r="H33" i="9"/>
  <c r="G33" i="9"/>
  <c r="F33" i="9"/>
  <c r="H32" i="9"/>
  <c r="G32" i="9"/>
  <c r="F32" i="9"/>
  <c r="H31" i="9"/>
  <c r="E31" i="9" s="1"/>
  <c r="G31" i="9"/>
  <c r="F31" i="9"/>
  <c r="B31" i="9"/>
  <c r="H30" i="9"/>
  <c r="E30" i="9" s="1"/>
  <c r="B30" i="9" s="1"/>
  <c r="G30" i="9"/>
  <c r="F30" i="9"/>
  <c r="H29" i="9"/>
  <c r="G29" i="9"/>
  <c r="E29" i="9" s="1"/>
  <c r="F29" i="9"/>
  <c r="H28" i="9"/>
  <c r="G28" i="9"/>
  <c r="E28" i="9" s="1"/>
  <c r="B28" i="9" s="1"/>
  <c r="F28" i="9"/>
  <c r="H27" i="9"/>
  <c r="G27" i="9"/>
  <c r="F27" i="9"/>
  <c r="H26" i="9"/>
  <c r="G26" i="9"/>
  <c r="F26" i="9"/>
  <c r="E26" i="9"/>
  <c r="B26" i="9" s="1"/>
  <c r="H25" i="9"/>
  <c r="E25" i="9" s="1"/>
  <c r="B25" i="9" s="1"/>
  <c r="G25" i="9"/>
  <c r="F25" i="9"/>
  <c r="H24" i="9"/>
  <c r="G24" i="9"/>
  <c r="E24" i="9" s="1"/>
  <c r="B24" i="9" s="1"/>
  <c r="F24" i="9"/>
  <c r="H23" i="9"/>
  <c r="G23" i="9"/>
  <c r="F23" i="9"/>
  <c r="H22" i="9"/>
  <c r="G22" i="9"/>
  <c r="F22" i="9"/>
  <c r="E22" i="9"/>
  <c r="B22" i="9" s="1"/>
  <c r="F21" i="9"/>
  <c r="F4" i="9"/>
  <c r="O3" i="9"/>
  <c r="G275" i="9" s="1"/>
  <c r="E275" i="9" s="1"/>
  <c r="B275" i="9" s="1"/>
  <c r="I3" i="9"/>
  <c r="H3" i="9"/>
  <c r="G3" i="9"/>
  <c r="D101" i="8"/>
  <c r="C1576" i="1" s="1"/>
  <c r="D95" i="8"/>
  <c r="D90" i="8"/>
  <c r="D85" i="8"/>
  <c r="D80" i="8"/>
  <c r="C1555" i="1" s="1"/>
  <c r="H1555" i="1" s="1"/>
  <c r="D75" i="8"/>
  <c r="D70" i="8"/>
  <c r="D65" i="8"/>
  <c r="D60" i="8"/>
  <c r="D55" i="8"/>
  <c r="D50" i="8"/>
  <c r="D44" i="8"/>
  <c r="D36" i="8"/>
  <c r="D26" i="8"/>
  <c r="D24" i="8" s="1"/>
  <c r="C1499" i="1" s="1"/>
  <c r="H1499" i="1" s="1"/>
  <c r="D18" i="8"/>
  <c r="D8" i="8"/>
  <c r="C1483" i="1" s="1"/>
  <c r="E44" i="7"/>
  <c r="D44" i="7"/>
  <c r="E39" i="7"/>
  <c r="D39" i="7"/>
  <c r="D38" i="7" s="1"/>
  <c r="H31" i="3" s="1"/>
  <c r="E38" i="7"/>
  <c r="E30" i="7"/>
  <c r="D30" i="7"/>
  <c r="E23" i="7"/>
  <c r="E22" i="7" s="1"/>
  <c r="D23" i="7"/>
  <c r="D22" i="7"/>
  <c r="H30" i="3" s="1"/>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1383" i="1"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D258" i="5"/>
  <c r="F258" i="5" s="1"/>
  <c r="F257" i="5"/>
  <c r="F256" i="5"/>
  <c r="F255" i="5"/>
  <c r="F254" i="5"/>
  <c r="F253" i="5"/>
  <c r="F252" i="5"/>
  <c r="F251" i="5"/>
  <c r="E250" i="5"/>
  <c r="F250" i="5" s="1"/>
  <c r="D250" i="5"/>
  <c r="F249" i="5"/>
  <c r="F248" i="5"/>
  <c r="F247" i="5"/>
  <c r="E246" i="5"/>
  <c r="E245" i="5" s="1"/>
  <c r="D246" i="5"/>
  <c r="D245" i="5"/>
  <c r="F244" i="5"/>
  <c r="F243" i="5"/>
  <c r="E242" i="5"/>
  <c r="D242" i="5"/>
  <c r="F242" i="5" s="1"/>
  <c r="F241" i="5"/>
  <c r="F240" i="5"/>
  <c r="E239" i="5"/>
  <c r="F239" i="5" s="1"/>
  <c r="D239" i="5"/>
  <c r="E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D191" i="5"/>
  <c r="D190" i="5"/>
  <c r="F189" i="5"/>
  <c r="F188" i="5"/>
  <c r="F187" i="5"/>
  <c r="F186" i="5"/>
  <c r="F185" i="5"/>
  <c r="F184" i="5"/>
  <c r="F183" i="5"/>
  <c r="F182" i="5"/>
  <c r="F181" i="5"/>
  <c r="E180" i="5"/>
  <c r="E177" i="5" s="1"/>
  <c r="D180" i="5"/>
  <c r="F179" i="5"/>
  <c r="F178"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E146" i="5"/>
  <c r="D146" i="5"/>
  <c r="F145" i="5"/>
  <c r="F144" i="5"/>
  <c r="F143" i="5"/>
  <c r="F142" i="5"/>
  <c r="E142" i="5"/>
  <c r="D142" i="5"/>
  <c r="F141" i="5"/>
  <c r="F140" i="5"/>
  <c r="F139" i="5"/>
  <c r="F138" i="5"/>
  <c r="F137" i="5"/>
  <c r="F136" i="5"/>
  <c r="F135" i="5"/>
  <c r="E135" i="5"/>
  <c r="D135" i="5"/>
  <c r="D134" i="5" s="1"/>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D87" i="5"/>
  <c r="F87" i="5" s="1"/>
  <c r="F86" i="5"/>
  <c r="F85" i="5"/>
  <c r="F84" i="5"/>
  <c r="F83" i="5"/>
  <c r="F82" i="5"/>
  <c r="F81" i="5"/>
  <c r="F80" i="5"/>
  <c r="F79" i="5"/>
  <c r="E79" i="5"/>
  <c r="D79" i="5"/>
  <c r="D78" i="5" s="1"/>
  <c r="E78" i="5"/>
  <c r="F77" i="5"/>
  <c r="F76" i="5"/>
  <c r="F75" i="5"/>
  <c r="F74" i="5"/>
  <c r="F73" i="5"/>
  <c r="F72" i="5"/>
  <c r="F71" i="5"/>
  <c r="E70" i="5"/>
  <c r="E69" i="5" s="1"/>
  <c r="D70"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I20" i="3"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F625" i="4"/>
  <c r="E625" i="4"/>
  <c r="D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E594" i="4"/>
  <c r="D594" i="4"/>
  <c r="F594" i="4" s="1"/>
  <c r="F592" i="4"/>
  <c r="F591" i="4"/>
  <c r="E590" i="4"/>
  <c r="E580" i="4" s="1"/>
  <c r="D574" i="1" s="1"/>
  <c r="D590" i="4"/>
  <c r="F590" i="4" s="1"/>
  <c r="F589" i="4"/>
  <c r="F588" i="4"/>
  <c r="F587" i="4"/>
  <c r="E587" i="4"/>
  <c r="D587" i="4"/>
  <c r="F586" i="4"/>
  <c r="F585" i="4"/>
  <c r="E585" i="4"/>
  <c r="D585" i="4"/>
  <c r="F584" i="4"/>
  <c r="F583" i="4"/>
  <c r="F582" i="4"/>
  <c r="E581" i="4"/>
  <c r="D581" i="4"/>
  <c r="D580" i="4" s="1"/>
  <c r="F580" i="4" s="1"/>
  <c r="F579" i="4"/>
  <c r="F578" i="4"/>
  <c r="E577" i="4"/>
  <c r="D577" i="4"/>
  <c r="F577" i="4" s="1"/>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30" i="4" s="1"/>
  <c r="F527" i="4"/>
  <c r="F526" i="4"/>
  <c r="F525" i="4"/>
  <c r="E525" i="4"/>
  <c r="D525" i="4"/>
  <c r="F524" i="4"/>
  <c r="F523" i="4"/>
  <c r="E522" i="4"/>
  <c r="D522" i="4"/>
  <c r="F522" i="4" s="1"/>
  <c r="F521" i="4"/>
  <c r="F520" i="4"/>
  <c r="F519" i="4"/>
  <c r="E519" i="4"/>
  <c r="D519" i="4"/>
  <c r="F518" i="4"/>
  <c r="F517" i="4"/>
  <c r="F516" i="4"/>
  <c r="E516" i="4"/>
  <c r="E515" i="4" s="1"/>
  <c r="D516" i="4"/>
  <c r="F515" i="4"/>
  <c r="D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E472" i="4" s="1"/>
  <c r="D466" i="1" s="1"/>
  <c r="D473" i="4"/>
  <c r="D472" i="4"/>
  <c r="F472" i="4" s="1"/>
  <c r="F471" i="4"/>
  <c r="F470" i="4"/>
  <c r="E469" i="4"/>
  <c r="D469" i="4"/>
  <c r="F469" i="4" s="1"/>
  <c r="F468" i="4"/>
  <c r="F467" i="4"/>
  <c r="F466" i="4"/>
  <c r="E466" i="4"/>
  <c r="D466" i="4"/>
  <c r="F465" i="4"/>
  <c r="F464" i="4"/>
  <c r="F463" i="4"/>
  <c r="E463" i="4"/>
  <c r="D463" i="4"/>
  <c r="F462" i="4"/>
  <c r="F461" i="4"/>
  <c r="E460" i="4"/>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8" i="4"/>
  <c r="F417" i="4"/>
  <c r="E417" i="4"/>
  <c r="D417" i="4"/>
  <c r="E416" i="4"/>
  <c r="E643" i="4" s="1"/>
  <c r="D416" i="4"/>
  <c r="D643" i="4" s="1"/>
  <c r="F411" i="4"/>
  <c r="F410" i="4"/>
  <c r="F409" i="4"/>
  <c r="F406" i="4"/>
  <c r="F405" i="4"/>
  <c r="F404" i="4"/>
  <c r="F403" i="4"/>
  <c r="E402" i="4"/>
  <c r="D402" i="4"/>
  <c r="F402" i="4" s="1"/>
  <c r="F401" i="4"/>
  <c r="E400" i="4"/>
  <c r="D400" i="4"/>
  <c r="F400" i="4" s="1"/>
  <c r="F399" i="4"/>
  <c r="F398" i="4"/>
  <c r="F397" i="4"/>
  <c r="E397" i="4"/>
  <c r="E396" i="4" s="1"/>
  <c r="D391" i="1" s="1"/>
  <c r="D397" i="4"/>
  <c r="D396" i="4"/>
  <c r="F396" i="4" s="1"/>
  <c r="F395" i="4"/>
  <c r="F394" i="4"/>
  <c r="F393" i="4"/>
  <c r="F392" i="4"/>
  <c r="E391" i="4"/>
  <c r="D391" i="4"/>
  <c r="F391" i="4" s="1"/>
  <c r="F390" i="4"/>
  <c r="F389" i="4"/>
  <c r="E388" i="4"/>
  <c r="D388" i="4"/>
  <c r="F388" i="4" s="1"/>
  <c r="F387" i="4"/>
  <c r="F386" i="4"/>
  <c r="F385" i="4"/>
  <c r="F384" i="4"/>
  <c r="E383" i="4"/>
  <c r="D383" i="4"/>
  <c r="F382" i="4"/>
  <c r="F381" i="4"/>
  <c r="F380" i="4"/>
  <c r="F379" i="4"/>
  <c r="E378" i="4"/>
  <c r="D378" i="4"/>
  <c r="F377" i="4"/>
  <c r="F376" i="4"/>
  <c r="F375" i="4"/>
  <c r="F374" i="4"/>
  <c r="F373" i="4"/>
  <c r="F372" i="4"/>
  <c r="F371" i="4"/>
  <c r="F370" i="4"/>
  <c r="E369" i="4"/>
  <c r="F369" i="4" s="1"/>
  <c r="D369" i="4"/>
  <c r="F368" i="4"/>
  <c r="F367" i="4"/>
  <c r="F366" i="4"/>
  <c r="F365" i="4"/>
  <c r="F364" i="4"/>
  <c r="E364" i="4"/>
  <c r="D364" i="4"/>
  <c r="F362" i="4"/>
  <c r="F361" i="4"/>
  <c r="F360" i="4"/>
  <c r="F359" i="4"/>
  <c r="F358" i="4"/>
  <c r="F357" i="4"/>
  <c r="E356" i="4"/>
  <c r="D356" i="4"/>
  <c r="F355" i="4"/>
  <c r="F354" i="4"/>
  <c r="F353" i="4"/>
  <c r="E352" i="4"/>
  <c r="D352" i="4"/>
  <c r="D351"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E311" i="4" s="1"/>
  <c r="D331" i="4"/>
  <c r="F331" i="4" s="1"/>
  <c r="F330" i="4"/>
  <c r="F329" i="4"/>
  <c r="F328" i="4"/>
  <c r="F327" i="4"/>
  <c r="E326" i="4"/>
  <c r="D326" i="4"/>
  <c r="F325" i="4"/>
  <c r="F324" i="4"/>
  <c r="F323" i="4"/>
  <c r="F322" i="4"/>
  <c r="F321" i="4"/>
  <c r="F320" i="4"/>
  <c r="F319" i="4"/>
  <c r="F318" i="4"/>
  <c r="E317" i="4"/>
  <c r="F317" i="4" s="1"/>
  <c r="D317" i="4"/>
  <c r="F316" i="4"/>
  <c r="F315" i="4"/>
  <c r="F314" i="4"/>
  <c r="F313" i="4"/>
  <c r="F312" i="4"/>
  <c r="E312" i="4"/>
  <c r="D312" i="4"/>
  <c r="F310" i="4"/>
  <c r="F309" i="4"/>
  <c r="F308" i="4"/>
  <c r="F307" i="4"/>
  <c r="F306" i="4"/>
  <c r="F305" i="4"/>
  <c r="F304" i="4"/>
  <c r="E304" i="4"/>
  <c r="E299" i="4" s="1"/>
  <c r="D304" i="4"/>
  <c r="F303" i="4"/>
  <c r="F302" i="4"/>
  <c r="F301" i="4"/>
  <c r="E300" i="4"/>
  <c r="D300" i="4"/>
  <c r="D299" i="4" s="1"/>
  <c r="F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2" i="4"/>
  <c r="F261" i="4"/>
  <c r="F260" i="4"/>
  <c r="E259" i="4"/>
  <c r="D259" i="4"/>
  <c r="F258" i="4"/>
  <c r="F257" i="4"/>
  <c r="F256" i="4"/>
  <c r="F255" i="4"/>
  <c r="F254" i="4"/>
  <c r="E253" i="4"/>
  <c r="D253" i="4"/>
  <c r="F251" i="4"/>
  <c r="F250" i="4"/>
  <c r="F249" i="4"/>
  <c r="F248" i="4"/>
  <c r="E247" i="4"/>
  <c r="F247" i="4" s="1"/>
  <c r="D247" i="4"/>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E225" i="4"/>
  <c r="D225" i="4"/>
  <c r="F223" i="4"/>
  <c r="F222" i="4"/>
  <c r="F221" i="4"/>
  <c r="F220" i="4"/>
  <c r="F219" i="4"/>
  <c r="E219" i="4"/>
  <c r="D219" i="4"/>
  <c r="F218" i="4"/>
  <c r="F217" i="4"/>
  <c r="E216" i="4"/>
  <c r="E215" i="4" s="1"/>
  <c r="D216" i="4"/>
  <c r="F216" i="4" s="1"/>
  <c r="D215" i="4"/>
  <c r="F215"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8" i="4"/>
  <c r="F157" i="4"/>
  <c r="F156" i="4"/>
  <c r="F155" i="4"/>
  <c r="F154" i="4"/>
  <c r="E153" i="4"/>
  <c r="D153" i="4"/>
  <c r="E152" i="4"/>
  <c r="F150" i="4"/>
  <c r="F149" i="4"/>
  <c r="F148" i="4"/>
  <c r="F147" i="4"/>
  <c r="F146" i="4"/>
  <c r="F145" i="4"/>
  <c r="F144" i="4"/>
  <c r="F143" i="4"/>
  <c r="F142" i="4"/>
  <c r="F141" i="4"/>
  <c r="F140" i="4"/>
  <c r="E140" i="4"/>
  <c r="D140" i="4"/>
  <c r="F139" i="4"/>
  <c r="E139" i="4"/>
  <c r="D139" i="4"/>
  <c r="F138" i="4"/>
  <c r="F137" i="4"/>
  <c r="F136" i="4"/>
  <c r="F135" i="4"/>
  <c r="E134" i="4"/>
  <c r="E133" i="4" s="1"/>
  <c r="D134" i="4"/>
  <c r="F132" i="4"/>
  <c r="F131" i="4"/>
  <c r="F130" i="4"/>
  <c r="F129" i="4"/>
  <c r="E128" i="4"/>
  <c r="F128" i="4" s="1"/>
  <c r="D128" i="4"/>
  <c r="F127" i="4"/>
  <c r="F126" i="4"/>
  <c r="E125" i="4"/>
  <c r="F125" i="4" s="1"/>
  <c r="D125" i="4"/>
  <c r="D124" i="4" s="1"/>
  <c r="F123" i="4"/>
  <c r="F122" i="4"/>
  <c r="F121" i="4"/>
  <c r="E120" i="4"/>
  <c r="D120" i="4"/>
  <c r="F119" i="4"/>
  <c r="F118" i="4"/>
  <c r="F117" i="4"/>
  <c r="F116" i="4"/>
  <c r="F115" i="4"/>
  <c r="F114" i="4"/>
  <c r="F113" i="4"/>
  <c r="F112" i="4"/>
  <c r="E112" i="4"/>
  <c r="D112" i="4"/>
  <c r="F111" i="4"/>
  <c r="F110" i="4"/>
  <c r="F109" i="4"/>
  <c r="F108" i="4"/>
  <c r="F107" i="4"/>
  <c r="E107" i="4"/>
  <c r="E106" i="4" s="1"/>
  <c r="D102" i="1"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F81" i="4"/>
  <c r="F80" i="4"/>
  <c r="F79" i="4"/>
  <c r="F78" i="4"/>
  <c r="E77" i="4"/>
  <c r="F77" i="4" s="1"/>
  <c r="D77" i="4"/>
  <c r="F76" i="4"/>
  <c r="F75" i="4"/>
  <c r="E74" i="4"/>
  <c r="D74" i="4"/>
  <c r="F74" i="4" s="1"/>
  <c r="F73" i="4"/>
  <c r="F72" i="4"/>
  <c r="F71" i="4"/>
  <c r="E71" i="4"/>
  <c r="D71" i="4"/>
  <c r="F70" i="4"/>
  <c r="F69" i="4"/>
  <c r="E68" i="4"/>
  <c r="F68" i="4" s="1"/>
  <c r="D68" i="4"/>
  <c r="F67" i="4"/>
  <c r="F66" i="4"/>
  <c r="E65" i="4"/>
  <c r="D65" i="4"/>
  <c r="F65" i="4" s="1"/>
  <c r="F64" i="4"/>
  <c r="F63" i="4"/>
  <c r="E62" i="4"/>
  <c r="D62" i="4"/>
  <c r="F62" i="4" s="1"/>
  <c r="F61" i="4"/>
  <c r="F60" i="4"/>
  <c r="F59" i="4"/>
  <c r="E59" i="4"/>
  <c r="D59" i="4"/>
  <c r="F58" i="4"/>
  <c r="F57" i="4"/>
  <c r="F56" i="4"/>
  <c r="F55" i="4"/>
  <c r="E54" i="4"/>
  <c r="D54" i="4"/>
  <c r="F53" i="4"/>
  <c r="F52" i="4"/>
  <c r="E51" i="4"/>
  <c r="E50" i="4" s="1"/>
  <c r="D46" i="1" s="1"/>
  <c r="D51" i="4"/>
  <c r="F49" i="4"/>
  <c r="F48" i="4"/>
  <c r="F47" i="4"/>
  <c r="F46" i="4"/>
  <c r="F45" i="4"/>
  <c r="E45" i="4"/>
  <c r="D45" i="4"/>
  <c r="D44" i="4" s="1"/>
  <c r="F44"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36" i="3"/>
  <c r="G36" i="3"/>
  <c r="B36" i="3"/>
  <c r="G35" i="3"/>
  <c r="B35" i="3"/>
  <c r="G34" i="3"/>
  <c r="B34" i="3"/>
  <c r="I33" i="3"/>
  <c r="G33" i="3"/>
  <c r="B33" i="3"/>
  <c r="I32" i="3"/>
  <c r="H32" i="3"/>
  <c r="G32" i="3"/>
  <c r="B32" i="3"/>
  <c r="I31" i="3"/>
  <c r="G31" i="3"/>
  <c r="B31" i="3"/>
  <c r="I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G1579" i="1" s="1"/>
  <c r="C1578" i="1"/>
  <c r="H1578" i="1" s="1"/>
  <c r="C1577" i="1"/>
  <c r="G1577" i="1" s="1"/>
  <c r="H1576" i="1"/>
  <c r="G1576" i="1"/>
  <c r="C1575" i="1"/>
  <c r="G1574" i="1"/>
  <c r="C1574" i="1"/>
  <c r="H1574" i="1" s="1"/>
  <c r="C1573" i="1"/>
  <c r="H1572" i="1"/>
  <c r="G1572" i="1"/>
  <c r="C1572" i="1"/>
  <c r="H1571" i="1"/>
  <c r="G1571" i="1"/>
  <c r="C1571" i="1"/>
  <c r="C1570" i="1"/>
  <c r="C1569" i="1"/>
  <c r="G1569" i="1" s="1"/>
  <c r="H1568" i="1"/>
  <c r="G1568" i="1"/>
  <c r="C1568" i="1"/>
  <c r="C1567" i="1"/>
  <c r="C1566" i="1"/>
  <c r="H1566" i="1" s="1"/>
  <c r="C1565" i="1"/>
  <c r="H1564" i="1"/>
  <c r="G1564" i="1"/>
  <c r="C1564" i="1"/>
  <c r="H1563" i="1"/>
  <c r="G1563" i="1"/>
  <c r="C1563" i="1"/>
  <c r="C1562" i="1"/>
  <c r="H1561" i="1"/>
  <c r="C1561" i="1"/>
  <c r="G1561" i="1" s="1"/>
  <c r="H1560" i="1"/>
  <c r="G1560" i="1"/>
  <c r="C1560" i="1"/>
  <c r="C1559" i="1"/>
  <c r="G1558" i="1"/>
  <c r="C1558" i="1"/>
  <c r="H1558" i="1" s="1"/>
  <c r="C1557" i="1"/>
  <c r="H1556" i="1"/>
  <c r="G1556" i="1"/>
  <c r="C1556" i="1"/>
  <c r="C1554" i="1"/>
  <c r="H1553" i="1"/>
  <c r="C1553" i="1"/>
  <c r="G1553" i="1" s="1"/>
  <c r="H1552" i="1"/>
  <c r="G1552" i="1"/>
  <c r="C1552" i="1"/>
  <c r="C1551" i="1"/>
  <c r="G1550" i="1"/>
  <c r="C1550" i="1"/>
  <c r="H1550" i="1" s="1"/>
  <c r="C1549" i="1"/>
  <c r="H1548" i="1"/>
  <c r="G1548" i="1"/>
  <c r="C1548" i="1"/>
  <c r="H1547" i="1"/>
  <c r="G1547" i="1"/>
  <c r="C1547" i="1"/>
  <c r="C1546" i="1"/>
  <c r="H1546" i="1" s="1"/>
  <c r="C1545" i="1"/>
  <c r="H1544" i="1"/>
  <c r="G1544" i="1"/>
  <c r="C1544" i="1"/>
  <c r="H1543" i="1"/>
  <c r="G1543" i="1"/>
  <c r="C1543" i="1"/>
  <c r="C1542" i="1"/>
  <c r="H1542" i="1" s="1"/>
  <c r="C1541" i="1"/>
  <c r="H1540" i="1"/>
  <c r="G1540" i="1"/>
  <c r="C1540" i="1"/>
  <c r="H1539" i="1"/>
  <c r="G1539" i="1"/>
  <c r="C1539" i="1"/>
  <c r="C1538" i="1"/>
  <c r="C1537" i="1"/>
  <c r="H1536" i="1"/>
  <c r="G1536" i="1"/>
  <c r="C1536" i="1"/>
  <c r="H1535" i="1"/>
  <c r="G1535" i="1"/>
  <c r="C1535" i="1"/>
  <c r="G1534" i="1"/>
  <c r="C1534" i="1"/>
  <c r="H1534" i="1" s="1"/>
  <c r="C1533" i="1"/>
  <c r="H1532" i="1"/>
  <c r="G1532" i="1"/>
  <c r="C1532" i="1"/>
  <c r="C1531" i="1"/>
  <c r="H1531" i="1" s="1"/>
  <c r="C1530" i="1"/>
  <c r="H1530" i="1" s="1"/>
  <c r="C1529" i="1"/>
  <c r="H1528" i="1"/>
  <c r="G1528" i="1"/>
  <c r="C1528" i="1"/>
  <c r="H1527" i="1"/>
  <c r="G1527" i="1"/>
  <c r="C1527" i="1"/>
  <c r="C1526" i="1"/>
  <c r="H1526" i="1" s="1"/>
  <c r="C1525" i="1"/>
  <c r="H1523" i="1"/>
  <c r="G1523" i="1"/>
  <c r="C1523" i="1"/>
  <c r="C1522" i="1"/>
  <c r="H1522" i="1" s="1"/>
  <c r="C1521" i="1"/>
  <c r="C1520" i="1"/>
  <c r="H1520" i="1" s="1"/>
  <c r="H1519" i="1"/>
  <c r="G1519" i="1"/>
  <c r="C1519" i="1"/>
  <c r="H1516" i="1"/>
  <c r="G1516" i="1"/>
  <c r="C1516" i="1"/>
  <c r="H1515" i="1"/>
  <c r="G1515" i="1"/>
  <c r="C1515" i="1"/>
  <c r="C1514" i="1"/>
  <c r="C1513" i="1"/>
  <c r="H1512" i="1"/>
  <c r="G1512" i="1"/>
  <c r="C1512" i="1"/>
  <c r="H1511" i="1"/>
  <c r="G1511" i="1"/>
  <c r="C1511" i="1"/>
  <c r="G1510" i="1"/>
  <c r="C1510" i="1"/>
  <c r="H1510" i="1" s="1"/>
  <c r="C1509" i="1"/>
  <c r="G1508" i="1"/>
  <c r="C1508" i="1"/>
  <c r="H1508" i="1" s="1"/>
  <c r="C1507" i="1"/>
  <c r="H1507" i="1" s="1"/>
  <c r="C1506" i="1"/>
  <c r="H1506" i="1" s="1"/>
  <c r="C1505" i="1"/>
  <c r="G1504" i="1"/>
  <c r="C1504" i="1"/>
  <c r="H1504" i="1" s="1"/>
  <c r="C1503" i="1"/>
  <c r="H1503" i="1" s="1"/>
  <c r="C1502" i="1"/>
  <c r="H1502" i="1" s="1"/>
  <c r="C1501" i="1"/>
  <c r="C1500" i="1"/>
  <c r="H1500" i="1" s="1"/>
  <c r="C1498" i="1"/>
  <c r="C1497" i="1"/>
  <c r="H1496" i="1"/>
  <c r="G1496" i="1"/>
  <c r="C1496" i="1"/>
  <c r="H1495" i="1"/>
  <c r="G1495" i="1"/>
  <c r="C1495" i="1"/>
  <c r="G1494" i="1"/>
  <c r="C1494" i="1"/>
  <c r="H1494" i="1" s="1"/>
  <c r="C1493" i="1"/>
  <c r="C1492" i="1"/>
  <c r="G1492" i="1" s="1"/>
  <c r="C1491" i="1"/>
  <c r="C1490" i="1"/>
  <c r="H1490" i="1" s="1"/>
  <c r="C1489" i="1"/>
  <c r="C1488" i="1"/>
  <c r="H1488" i="1" s="1"/>
  <c r="C1487" i="1"/>
  <c r="G1487" i="1" s="1"/>
  <c r="C1486" i="1"/>
  <c r="C1485" i="1"/>
  <c r="G1485" i="1" s="1"/>
  <c r="H1484" i="1"/>
  <c r="C1484" i="1"/>
  <c r="G1484" i="1" s="1"/>
  <c r="C1482" i="1"/>
  <c r="H1482" i="1" s="1"/>
  <c r="H1480" i="1"/>
  <c r="G1480" i="1"/>
  <c r="C1480" i="1"/>
  <c r="J1479" i="1"/>
  <c r="D1479" i="1"/>
  <c r="C1479" i="1"/>
  <c r="D1478" i="1"/>
  <c r="C1478" i="1"/>
  <c r="H1477" i="1"/>
  <c r="I1477" i="1" s="1"/>
  <c r="D1477" i="1"/>
  <c r="C1477" i="1"/>
  <c r="G1477" i="1" s="1"/>
  <c r="J1476" i="1"/>
  <c r="D1476" i="1"/>
  <c r="G1476" i="1" s="1"/>
  <c r="C1476" i="1"/>
  <c r="H1475" i="1"/>
  <c r="D1475" i="1"/>
  <c r="G1475" i="1" s="1"/>
  <c r="C1475" i="1"/>
  <c r="D1474" i="1"/>
  <c r="C1474" i="1"/>
  <c r="D1473" i="1"/>
  <c r="C1473" i="1"/>
  <c r="H1472" i="1"/>
  <c r="I1472" i="1" s="1"/>
  <c r="D1472" i="1"/>
  <c r="C1472" i="1"/>
  <c r="G1472" i="1" s="1"/>
  <c r="J1471" i="1"/>
  <c r="H1471" i="1"/>
  <c r="D1471" i="1"/>
  <c r="G1471" i="1" s="1"/>
  <c r="I1471" i="1" s="1"/>
  <c r="C1471" i="1"/>
  <c r="H1470" i="1"/>
  <c r="D1470" i="1"/>
  <c r="G1470" i="1" s="1"/>
  <c r="C1470" i="1"/>
  <c r="D1469" i="1"/>
  <c r="G1469" i="1" s="1"/>
  <c r="C1469" i="1"/>
  <c r="J1468" i="1"/>
  <c r="D1468" i="1"/>
  <c r="C1468" i="1"/>
  <c r="D1467" i="1"/>
  <c r="C1467" i="1"/>
  <c r="H1466" i="1"/>
  <c r="I1466" i="1" s="1"/>
  <c r="D1466" i="1"/>
  <c r="C1466" i="1"/>
  <c r="G1466" i="1" s="1"/>
  <c r="J1465" i="1"/>
  <c r="H1465" i="1"/>
  <c r="D1465" i="1"/>
  <c r="G1465" i="1" s="1"/>
  <c r="I1465" i="1" s="1"/>
  <c r="C1465" i="1"/>
  <c r="J1464" i="1"/>
  <c r="D1464" i="1"/>
  <c r="C1464" i="1"/>
  <c r="D1463" i="1"/>
  <c r="C1463" i="1"/>
  <c r="H1462" i="1"/>
  <c r="I1462" i="1" s="1"/>
  <c r="D1462" i="1"/>
  <c r="C1462" i="1"/>
  <c r="G1462" i="1" s="1"/>
  <c r="D1461" i="1"/>
  <c r="H1461" i="1" s="1"/>
  <c r="C1461" i="1"/>
  <c r="J1460" i="1"/>
  <c r="H1460" i="1"/>
  <c r="G1460" i="1"/>
  <c r="I1460" i="1" s="1"/>
  <c r="D1460" i="1"/>
  <c r="C1460" i="1"/>
  <c r="D1459" i="1"/>
  <c r="C1459" i="1"/>
  <c r="G1459" i="1" s="1"/>
  <c r="J1458" i="1"/>
  <c r="D1458" i="1"/>
  <c r="H1458" i="1" s="1"/>
  <c r="C1458" i="1"/>
  <c r="D1457" i="1"/>
  <c r="H1457" i="1" s="1"/>
  <c r="C1457" i="1"/>
  <c r="J1456" i="1"/>
  <c r="H1456" i="1"/>
  <c r="G1456" i="1"/>
  <c r="I1456" i="1" s="1"/>
  <c r="D1456" i="1"/>
  <c r="C1456" i="1"/>
  <c r="D1455" i="1"/>
  <c r="C1455" i="1"/>
  <c r="G1455" i="1" s="1"/>
  <c r="H1454" i="1"/>
  <c r="D1454" i="1"/>
  <c r="C1454" i="1"/>
  <c r="G1454" i="1" s="1"/>
  <c r="D1453" i="1"/>
  <c r="H1453" i="1" s="1"/>
  <c r="C1453" i="1"/>
  <c r="J1452" i="1"/>
  <c r="H1452" i="1"/>
  <c r="G1452" i="1"/>
  <c r="I1452" i="1" s="1"/>
  <c r="D1452" i="1"/>
  <c r="C1452" i="1"/>
  <c r="D1451" i="1"/>
  <c r="C1451" i="1"/>
  <c r="G1451" i="1" s="1"/>
  <c r="J1450" i="1"/>
  <c r="D1450" i="1"/>
  <c r="H1450" i="1" s="1"/>
  <c r="C1450" i="1"/>
  <c r="D1449" i="1"/>
  <c r="H1449" i="1" s="1"/>
  <c r="C1449" i="1"/>
  <c r="J1448" i="1"/>
  <c r="H1448" i="1"/>
  <c r="G1448" i="1"/>
  <c r="I1448" i="1" s="1"/>
  <c r="D1448" i="1"/>
  <c r="C1448" i="1"/>
  <c r="D1447" i="1"/>
  <c r="C1447" i="1"/>
  <c r="G1447" i="1" s="1"/>
  <c r="J1446" i="1"/>
  <c r="D1446" i="1"/>
  <c r="H1446" i="1" s="1"/>
  <c r="C1446" i="1"/>
  <c r="H1445" i="1"/>
  <c r="G1445" i="1"/>
  <c r="D1445" i="1"/>
  <c r="C1445" i="1"/>
  <c r="J1445" i="1" s="1"/>
  <c r="G1444" i="1"/>
  <c r="I1444" i="1" s="1"/>
  <c r="D1444" i="1"/>
  <c r="C1444" i="1"/>
  <c r="H1444" i="1" s="1"/>
  <c r="H1443" i="1"/>
  <c r="D1443" i="1"/>
  <c r="C1443" i="1"/>
  <c r="J1443" i="1" s="1"/>
  <c r="D1442" i="1"/>
  <c r="C1442" i="1"/>
  <c r="H1441" i="1"/>
  <c r="G1441" i="1"/>
  <c r="I1441" i="1" s="1"/>
  <c r="D1441" i="1"/>
  <c r="C1441" i="1"/>
  <c r="J1441" i="1" s="1"/>
  <c r="G1440" i="1"/>
  <c r="I1440" i="1" s="1"/>
  <c r="D1440" i="1"/>
  <c r="C1440" i="1"/>
  <c r="H1440" i="1" s="1"/>
  <c r="H1439" i="1"/>
  <c r="D1439" i="1"/>
  <c r="C1439" i="1"/>
  <c r="J1439" i="1" s="1"/>
  <c r="H1438" i="1"/>
  <c r="D1438" i="1"/>
  <c r="C1438" i="1"/>
  <c r="G1438" i="1" s="1"/>
  <c r="H1437" i="1"/>
  <c r="D1437" i="1"/>
  <c r="C1437" i="1"/>
  <c r="G1437" i="1" s="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D1418" i="1"/>
  <c r="H1418" i="1" s="1"/>
  <c r="C1418" i="1"/>
  <c r="H1417" i="1"/>
  <c r="G1417" i="1"/>
  <c r="D1417" i="1"/>
  <c r="C1417" i="1"/>
  <c r="D1416" i="1"/>
  <c r="H1416" i="1" s="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H1351" i="1" s="1"/>
  <c r="G1350" i="1"/>
  <c r="D1350" i="1"/>
  <c r="C1350" i="1"/>
  <c r="H1350" i="1" s="1"/>
  <c r="G1349" i="1"/>
  <c r="D1349" i="1"/>
  <c r="C1349" i="1"/>
  <c r="H1349" i="1" s="1"/>
  <c r="D1348" i="1"/>
  <c r="C1348" i="1"/>
  <c r="H1348" i="1" s="1"/>
  <c r="D1347" i="1"/>
  <c r="C1347" i="1"/>
  <c r="H1347" i="1" s="1"/>
  <c r="G1346" i="1"/>
  <c r="D1346" i="1"/>
  <c r="C1346" i="1"/>
  <c r="H1346" i="1" s="1"/>
  <c r="G1345" i="1"/>
  <c r="D1345" i="1"/>
  <c r="C1345" i="1"/>
  <c r="H1345" i="1" s="1"/>
  <c r="D1344" i="1"/>
  <c r="C1344" i="1"/>
  <c r="H1344" i="1" s="1"/>
  <c r="D1343" i="1"/>
  <c r="C1343" i="1"/>
  <c r="H1343" i="1" s="1"/>
  <c r="G1342" i="1"/>
  <c r="D1342" i="1"/>
  <c r="C1342" i="1"/>
  <c r="H1342" i="1" s="1"/>
  <c r="G1341" i="1"/>
  <c r="D1341" i="1"/>
  <c r="C1341" i="1"/>
  <c r="H1341" i="1" s="1"/>
  <c r="D1340" i="1"/>
  <c r="C1340" i="1"/>
  <c r="H1340" i="1" s="1"/>
  <c r="D1339" i="1"/>
  <c r="C1339" i="1"/>
  <c r="H1339" i="1" s="1"/>
  <c r="G1338" i="1"/>
  <c r="D1338" i="1"/>
  <c r="C1338" i="1"/>
  <c r="H1338" i="1" s="1"/>
  <c r="G1337" i="1"/>
  <c r="D1337" i="1"/>
  <c r="C1337" i="1"/>
  <c r="H1337" i="1" s="1"/>
  <c r="D1336" i="1"/>
  <c r="C1336" i="1"/>
  <c r="H1336" i="1" s="1"/>
  <c r="D1335" i="1"/>
  <c r="C1335" i="1"/>
  <c r="H1335" i="1" s="1"/>
  <c r="G1334" i="1"/>
  <c r="D1334" i="1"/>
  <c r="C1334" i="1"/>
  <c r="H1334" i="1" s="1"/>
  <c r="G1333" i="1"/>
  <c r="D1333" i="1"/>
  <c r="C1333" i="1"/>
  <c r="H1333" i="1" s="1"/>
  <c r="D1332" i="1"/>
  <c r="C1332" i="1"/>
  <c r="H1332" i="1" s="1"/>
  <c r="D1331" i="1"/>
  <c r="C1331" i="1"/>
  <c r="H1331" i="1" s="1"/>
  <c r="G1330" i="1"/>
  <c r="D1330" i="1"/>
  <c r="C1330" i="1"/>
  <c r="H1330" i="1" s="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C1299" i="1"/>
  <c r="D1298" i="1"/>
  <c r="C1298" i="1"/>
  <c r="H1298" i="1" s="1"/>
  <c r="G1297" i="1"/>
  <c r="D1297" i="1"/>
  <c r="C1297" i="1"/>
  <c r="H1297" i="1" s="1"/>
  <c r="G1296" i="1"/>
  <c r="D1296" i="1"/>
  <c r="C1296" i="1"/>
  <c r="H1296" i="1" s="1"/>
  <c r="D1295" i="1"/>
  <c r="C1295" i="1"/>
  <c r="H1295" i="1" s="1"/>
  <c r="D1294" i="1"/>
  <c r="C1294" i="1"/>
  <c r="H1294" i="1" s="1"/>
  <c r="G1293" i="1"/>
  <c r="D1293" i="1"/>
  <c r="C1293" i="1"/>
  <c r="H1293" i="1" s="1"/>
  <c r="G1292" i="1"/>
  <c r="D1292" i="1"/>
  <c r="C1292" i="1"/>
  <c r="H1292" i="1" s="1"/>
  <c r="D1291" i="1"/>
  <c r="C1291" i="1"/>
  <c r="H1291" i="1" s="1"/>
  <c r="D1290" i="1"/>
  <c r="C1290" i="1"/>
  <c r="H1290" i="1" s="1"/>
  <c r="G1289" i="1"/>
  <c r="D1289" i="1"/>
  <c r="C1289" i="1"/>
  <c r="H1289" i="1" s="1"/>
  <c r="G1288" i="1"/>
  <c r="D1288" i="1"/>
  <c r="C1288" i="1"/>
  <c r="H1288" i="1" s="1"/>
  <c r="D1287" i="1"/>
  <c r="C1287" i="1"/>
  <c r="H1287" i="1" s="1"/>
  <c r="D1286" i="1"/>
  <c r="C1286" i="1"/>
  <c r="H1286" i="1" s="1"/>
  <c r="G1285" i="1"/>
  <c r="D1285" i="1"/>
  <c r="C1285" i="1"/>
  <c r="H1285" i="1" s="1"/>
  <c r="G1284" i="1"/>
  <c r="D1284" i="1"/>
  <c r="C1284" i="1"/>
  <c r="H1284" i="1" s="1"/>
  <c r="D1283" i="1"/>
  <c r="C1283" i="1"/>
  <c r="H1283" i="1" s="1"/>
  <c r="D1282" i="1"/>
  <c r="C1282" i="1"/>
  <c r="H1282" i="1" s="1"/>
  <c r="G1281" i="1"/>
  <c r="D1281" i="1"/>
  <c r="C1281" i="1"/>
  <c r="H1281" i="1" s="1"/>
  <c r="G1280" i="1"/>
  <c r="D1280" i="1"/>
  <c r="C1280" i="1"/>
  <c r="H1280" i="1" s="1"/>
  <c r="D1279" i="1"/>
  <c r="C1279" i="1"/>
  <c r="H1279" i="1" s="1"/>
  <c r="D1278" i="1"/>
  <c r="C1278" i="1"/>
  <c r="H1278" i="1" s="1"/>
  <c r="G1277" i="1"/>
  <c r="D1277" i="1"/>
  <c r="C1277" i="1"/>
  <c r="H1277" i="1" s="1"/>
  <c r="G1276" i="1"/>
  <c r="D1276" i="1"/>
  <c r="C1276" i="1"/>
  <c r="H1276" i="1" s="1"/>
  <c r="D1275" i="1"/>
  <c r="C1275" i="1"/>
  <c r="H1275" i="1" s="1"/>
  <c r="D1274" i="1"/>
  <c r="C1274" i="1"/>
  <c r="D1273" i="1"/>
  <c r="G1273" i="1" s="1"/>
  <c r="C1273" i="1"/>
  <c r="G1272" i="1"/>
  <c r="D1272" i="1"/>
  <c r="C1272" i="1"/>
  <c r="H1272" i="1" s="1"/>
  <c r="D1271" i="1"/>
  <c r="C1271" i="1"/>
  <c r="H1271" i="1" s="1"/>
  <c r="D1270" i="1"/>
  <c r="C1270" i="1"/>
  <c r="H1270" i="1" s="1"/>
  <c r="G1269" i="1"/>
  <c r="D1269" i="1"/>
  <c r="C1269" i="1"/>
  <c r="H1269" i="1" s="1"/>
  <c r="G1268" i="1"/>
  <c r="D1268" i="1"/>
  <c r="C1268" i="1"/>
  <c r="H1268" i="1" s="1"/>
  <c r="D1267" i="1"/>
  <c r="C1267" i="1"/>
  <c r="H1267" i="1" s="1"/>
  <c r="D1266" i="1"/>
  <c r="C1266" i="1"/>
  <c r="D1265" i="1"/>
  <c r="G1265" i="1" s="1"/>
  <c r="C1265" i="1"/>
  <c r="H1265" i="1" s="1"/>
  <c r="D1264" i="1"/>
  <c r="G1264" i="1" s="1"/>
  <c r="C1264" i="1"/>
  <c r="D1263" i="1"/>
  <c r="C1263" i="1"/>
  <c r="D1262" i="1"/>
  <c r="C1262" i="1"/>
  <c r="H1262" i="1" s="1"/>
  <c r="G1261" i="1"/>
  <c r="D1261" i="1"/>
  <c r="C1261" i="1"/>
  <c r="H1261" i="1" s="1"/>
  <c r="G1260" i="1"/>
  <c r="D1260" i="1"/>
  <c r="C1260" i="1"/>
  <c r="H1260" i="1" s="1"/>
  <c r="D1259" i="1"/>
  <c r="C1259" i="1"/>
  <c r="H1259" i="1" s="1"/>
  <c r="D1258" i="1"/>
  <c r="C1258" i="1"/>
  <c r="H1258" i="1" s="1"/>
  <c r="G1257" i="1"/>
  <c r="D1257" i="1"/>
  <c r="C1257" i="1"/>
  <c r="H1257" i="1" s="1"/>
  <c r="G1256" i="1"/>
  <c r="D1256" i="1"/>
  <c r="C1256" i="1"/>
  <c r="H1256" i="1" s="1"/>
  <c r="D1255" i="1"/>
  <c r="C1255" i="1"/>
  <c r="H1255" i="1" s="1"/>
  <c r="D1254" i="1"/>
  <c r="C1254" i="1"/>
  <c r="H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D1247" i="1"/>
  <c r="H1247" i="1" s="1"/>
  <c r="C1247" i="1"/>
  <c r="H1246" i="1"/>
  <c r="D1246" i="1"/>
  <c r="C1246" i="1"/>
  <c r="G1246" i="1" s="1"/>
  <c r="H1245" i="1"/>
  <c r="D1245" i="1"/>
  <c r="C1245" i="1"/>
  <c r="G1245" i="1" s="1"/>
  <c r="D1244" i="1"/>
  <c r="H1244" i="1" s="1"/>
  <c r="C1244" i="1"/>
  <c r="H1243" i="1"/>
  <c r="D1243" i="1"/>
  <c r="C1243" i="1"/>
  <c r="G1243" i="1" s="1"/>
  <c r="H1242" i="1"/>
  <c r="D1242" i="1"/>
  <c r="C1242" i="1"/>
  <c r="D1241" i="1"/>
  <c r="H1241" i="1" s="1"/>
  <c r="C1241" i="1"/>
  <c r="G1241" i="1" s="1"/>
  <c r="H1240" i="1"/>
  <c r="D1240" i="1"/>
  <c r="C1240" i="1"/>
  <c r="D1239" i="1"/>
  <c r="H1239" i="1" s="1"/>
  <c r="C1239" i="1"/>
  <c r="G1239" i="1" s="1"/>
  <c r="D1238" i="1"/>
  <c r="H1238" i="1" s="1"/>
  <c r="C1238" i="1"/>
  <c r="G1238" i="1" s="1"/>
  <c r="D1237" i="1"/>
  <c r="H1237" i="1" s="1"/>
  <c r="C1237" i="1"/>
  <c r="D1236" i="1"/>
  <c r="H1236" i="1" s="1"/>
  <c r="C1236" i="1"/>
  <c r="H1235" i="1"/>
  <c r="G1235" i="1"/>
  <c r="C1235" i="1"/>
  <c r="H1234" i="1"/>
  <c r="G1234" i="1"/>
  <c r="D1234" i="1"/>
  <c r="C1234" i="1"/>
  <c r="D1233" i="1"/>
  <c r="G1233" i="1" s="1"/>
  <c r="C1233" i="1"/>
  <c r="D1232" i="1"/>
  <c r="G1232" i="1" s="1"/>
  <c r="C1232" i="1"/>
  <c r="H1231" i="1"/>
  <c r="G1231" i="1"/>
  <c r="D1231" i="1"/>
  <c r="C1231" i="1"/>
  <c r="G1230" i="1"/>
  <c r="D1230" i="1"/>
  <c r="H1230" i="1" s="1"/>
  <c r="C1230" i="1"/>
  <c r="D1229" i="1"/>
  <c r="G1229" i="1" s="1"/>
  <c r="C1229" i="1"/>
  <c r="D1228" i="1"/>
  <c r="H1228" i="1" s="1"/>
  <c r="C1228" i="1"/>
  <c r="D1227" i="1"/>
  <c r="H1227" i="1" s="1"/>
  <c r="C1227" i="1"/>
  <c r="D1226" i="1"/>
  <c r="H1226" i="1" s="1"/>
  <c r="C1226" i="1"/>
  <c r="H1225" i="1"/>
  <c r="G1225" i="1"/>
  <c r="D1225" i="1"/>
  <c r="C1225" i="1"/>
  <c r="H1224" i="1"/>
  <c r="G1224" i="1"/>
  <c r="D1224" i="1"/>
  <c r="C1224" i="1"/>
  <c r="H1223" i="1"/>
  <c r="G1223" i="1"/>
  <c r="D1223" i="1"/>
  <c r="C1223" i="1"/>
  <c r="H1222" i="1"/>
  <c r="D1222" i="1"/>
  <c r="G1222" i="1" s="1"/>
  <c r="C1222" i="1"/>
  <c r="H1221" i="1"/>
  <c r="G1221" i="1"/>
  <c r="D1221" i="1"/>
  <c r="C1221" i="1"/>
  <c r="H1220" i="1"/>
  <c r="G1220" i="1"/>
  <c r="D1220" i="1"/>
  <c r="C1220" i="1"/>
  <c r="H1219" i="1"/>
  <c r="G1219" i="1"/>
  <c r="D1219" i="1"/>
  <c r="C1219" i="1"/>
  <c r="H1218" i="1"/>
  <c r="G1218" i="1"/>
  <c r="D1218" i="1"/>
  <c r="C1218" i="1"/>
  <c r="H1217" i="1"/>
  <c r="D1217" i="1"/>
  <c r="G1217" i="1" s="1"/>
  <c r="C1217" i="1"/>
  <c r="H1216" i="1"/>
  <c r="G1216" i="1"/>
  <c r="D1216" i="1"/>
  <c r="C1216" i="1"/>
  <c r="D1215" i="1"/>
  <c r="H1213" i="1"/>
  <c r="G1213" i="1"/>
  <c r="D1213" i="1"/>
  <c r="C1213" i="1"/>
  <c r="D1212" i="1"/>
  <c r="G1212" i="1" s="1"/>
  <c r="C1212" i="1"/>
  <c r="D1211" i="1"/>
  <c r="G1211" i="1" s="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G1182" i="1"/>
  <c r="D1182" i="1"/>
  <c r="C1182" i="1"/>
  <c r="H1182" i="1" s="1"/>
  <c r="G1181" i="1"/>
  <c r="D1181" i="1"/>
  <c r="C1181" i="1"/>
  <c r="H1181" i="1" s="1"/>
  <c r="D1180" i="1"/>
  <c r="C1180" i="1"/>
  <c r="H1180" i="1" s="1"/>
  <c r="D1179" i="1"/>
  <c r="C1179" i="1"/>
  <c r="H1179" i="1" s="1"/>
  <c r="G1178" i="1"/>
  <c r="D1178" i="1"/>
  <c r="C1178" i="1"/>
  <c r="H1178" i="1" s="1"/>
  <c r="G1177" i="1"/>
  <c r="D1177" i="1"/>
  <c r="C1177" i="1"/>
  <c r="H1177" i="1" s="1"/>
  <c r="D1176" i="1"/>
  <c r="C1176" i="1"/>
  <c r="H1176" i="1" s="1"/>
  <c r="D1175" i="1"/>
  <c r="C1175" i="1"/>
  <c r="H1175" i="1" s="1"/>
  <c r="G1174" i="1"/>
  <c r="D1174" i="1"/>
  <c r="C1174" i="1"/>
  <c r="H1174" i="1" s="1"/>
  <c r="G1173" i="1"/>
  <c r="D1173" i="1"/>
  <c r="C1173" i="1"/>
  <c r="H1173" i="1" s="1"/>
  <c r="D1172" i="1"/>
  <c r="C1172" i="1"/>
  <c r="H1172" i="1" s="1"/>
  <c r="D1171" i="1"/>
  <c r="C1171" i="1"/>
  <c r="H1171" i="1" s="1"/>
  <c r="G1170" i="1"/>
  <c r="D1170" i="1"/>
  <c r="C1170" i="1"/>
  <c r="H1170" i="1" s="1"/>
  <c r="G1169" i="1"/>
  <c r="D1169" i="1"/>
  <c r="C1169" i="1"/>
  <c r="H1169" i="1" s="1"/>
  <c r="D1168" i="1"/>
  <c r="C1168" i="1"/>
  <c r="H1168" i="1" s="1"/>
  <c r="C1167" i="1"/>
  <c r="H1166" i="1"/>
  <c r="D1166" i="1"/>
  <c r="C1166" i="1"/>
  <c r="G1166" i="1" s="1"/>
  <c r="D1165" i="1"/>
  <c r="C1165" i="1"/>
  <c r="D1164" i="1"/>
  <c r="C1164" i="1"/>
  <c r="G1164" i="1" s="1"/>
  <c r="H1163" i="1"/>
  <c r="D1163" i="1"/>
  <c r="C1163" i="1"/>
  <c r="H1162" i="1"/>
  <c r="D1162" i="1"/>
  <c r="C1162" i="1"/>
  <c r="G1162" i="1" s="1"/>
  <c r="D1161" i="1"/>
  <c r="C1161" i="1"/>
  <c r="G1161" i="1" s="1"/>
  <c r="D1160" i="1"/>
  <c r="C1160" i="1"/>
  <c r="H1159" i="1"/>
  <c r="D1159" i="1"/>
  <c r="C1159" i="1"/>
  <c r="G1159" i="1" s="1"/>
  <c r="H1158" i="1"/>
  <c r="D1158" i="1"/>
  <c r="C1158" i="1"/>
  <c r="G1158" i="1" s="1"/>
  <c r="D1157" i="1"/>
  <c r="C1157" i="1"/>
  <c r="D1156" i="1"/>
  <c r="C1156" i="1"/>
  <c r="G1156" i="1" s="1"/>
  <c r="H1155" i="1"/>
  <c r="D1155" i="1"/>
  <c r="C1155" i="1"/>
  <c r="D1151" i="1"/>
  <c r="C1151" i="1"/>
  <c r="D1150" i="1"/>
  <c r="C1150" i="1"/>
  <c r="H1150" i="1" s="1"/>
  <c r="D1149" i="1"/>
  <c r="C1149" i="1"/>
  <c r="H1149" i="1" s="1"/>
  <c r="D1148" i="1"/>
  <c r="C1148" i="1"/>
  <c r="D1147" i="1"/>
  <c r="C1147" i="1"/>
  <c r="H1147" i="1" s="1"/>
  <c r="D1146" i="1"/>
  <c r="C1146" i="1"/>
  <c r="H1146" i="1" s="1"/>
  <c r="D1145" i="1"/>
  <c r="C1145" i="1"/>
  <c r="H1145" i="1" s="1"/>
  <c r="D1144" i="1"/>
  <c r="C1144" i="1"/>
  <c r="H1144" i="1" s="1"/>
  <c r="D1143" i="1"/>
  <c r="C1143" i="1"/>
  <c r="H1143" i="1" s="1"/>
  <c r="D1142" i="1"/>
  <c r="C1142" i="1"/>
  <c r="H1142" i="1" s="1"/>
  <c r="D1141" i="1"/>
  <c r="C1141" i="1"/>
  <c r="D1140" i="1"/>
  <c r="C1140" i="1"/>
  <c r="H1140" i="1" s="1"/>
  <c r="D1139" i="1"/>
  <c r="C1139" i="1"/>
  <c r="H1139" i="1" s="1"/>
  <c r="D1138" i="1"/>
  <c r="C1138" i="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D1123" i="1"/>
  <c r="C1123" i="1"/>
  <c r="H1123" i="1" s="1"/>
  <c r="D1122" i="1"/>
  <c r="C1122" i="1"/>
  <c r="H1122" i="1" s="1"/>
  <c r="D1121" i="1"/>
  <c r="C1121" i="1"/>
  <c r="H1121" i="1" s="1"/>
  <c r="D1120" i="1"/>
  <c r="C1120" i="1"/>
  <c r="H1120" i="1" s="1"/>
  <c r="D1119" i="1"/>
  <c r="C1119" i="1"/>
  <c r="H1119" i="1" s="1"/>
  <c r="D1118" i="1"/>
  <c r="C1118" i="1"/>
  <c r="D1117" i="1"/>
  <c r="C1117" i="1"/>
  <c r="H1117" i="1" s="1"/>
  <c r="D1116" i="1"/>
  <c r="C1116" i="1"/>
  <c r="H1116" i="1" s="1"/>
  <c r="D1115" i="1"/>
  <c r="C1115" i="1"/>
  <c r="H1115" i="1" s="1"/>
  <c r="D1114" i="1"/>
  <c r="C1114" i="1"/>
  <c r="H1114" i="1" s="1"/>
  <c r="D1113" i="1"/>
  <c r="C1113" i="1"/>
  <c r="D1112" i="1"/>
  <c r="C1112" i="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C1065" i="1"/>
  <c r="D1064" i="1"/>
  <c r="H1064" i="1" s="1"/>
  <c r="C1064" i="1"/>
  <c r="H1063" i="1"/>
  <c r="D1063" i="1"/>
  <c r="C1063" i="1"/>
  <c r="G1063" i="1" s="1"/>
  <c r="D1062" i="1"/>
  <c r="H1062" i="1" s="1"/>
  <c r="C1062" i="1"/>
  <c r="D1061" i="1"/>
  <c r="H1061" i="1" s="1"/>
  <c r="C1061" i="1"/>
  <c r="H1060" i="1"/>
  <c r="D1060" i="1"/>
  <c r="C1060" i="1"/>
  <c r="G1060" i="1" s="1"/>
  <c r="H1059" i="1"/>
  <c r="D1059" i="1"/>
  <c r="C1059" i="1"/>
  <c r="G1059" i="1" s="1"/>
  <c r="H1058" i="1"/>
  <c r="D1058" i="1"/>
  <c r="C1058" i="1"/>
  <c r="G1058" i="1" s="1"/>
  <c r="H1057" i="1"/>
  <c r="D1057" i="1"/>
  <c r="C1057" i="1"/>
  <c r="G1057" i="1" s="1"/>
  <c r="H1056" i="1"/>
  <c r="D1056" i="1"/>
  <c r="C1056" i="1"/>
  <c r="H1055" i="1"/>
  <c r="D1055" i="1"/>
  <c r="C1055" i="1"/>
  <c r="G1055" i="1" s="1"/>
  <c r="H1054" i="1"/>
  <c r="D1054" i="1"/>
  <c r="C1054" i="1"/>
  <c r="G1054" i="1" s="1"/>
  <c r="H1053" i="1"/>
  <c r="D1053" i="1"/>
  <c r="C1053" i="1"/>
  <c r="G1053" i="1" s="1"/>
  <c r="H1052" i="1"/>
  <c r="D1052" i="1"/>
  <c r="C1052" i="1"/>
  <c r="G1052" i="1" s="1"/>
  <c r="H1051" i="1"/>
  <c r="D1051" i="1"/>
  <c r="C1051" i="1"/>
  <c r="G1051" i="1" s="1"/>
  <c r="D1050" i="1"/>
  <c r="H1050" i="1" s="1"/>
  <c r="C1050" i="1"/>
  <c r="H1049" i="1"/>
  <c r="D1049" i="1"/>
  <c r="C1049" i="1"/>
  <c r="G1049" i="1" s="1"/>
  <c r="H1048" i="1"/>
  <c r="D1048" i="1"/>
  <c r="C1048" i="1"/>
  <c r="G1048" i="1" s="1"/>
  <c r="D1047" i="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D1035" i="1"/>
  <c r="H1035" i="1" s="1"/>
  <c r="C1035" i="1"/>
  <c r="G1035" i="1" s="1"/>
  <c r="D1034" i="1"/>
  <c r="H1034" i="1" s="1"/>
  <c r="C1034" i="1"/>
  <c r="D1033" i="1"/>
  <c r="H1033" i="1" s="1"/>
  <c r="C1033" i="1"/>
  <c r="G1033" i="1" s="1"/>
  <c r="D1032" i="1"/>
  <c r="H1032" i="1" s="1"/>
  <c r="C1032" i="1"/>
  <c r="H1031" i="1"/>
  <c r="D1031" i="1"/>
  <c r="C1031" i="1"/>
  <c r="G1031" i="1" s="1"/>
  <c r="H1030" i="1"/>
  <c r="D1030" i="1"/>
  <c r="C1030" i="1"/>
  <c r="G1030" i="1" s="1"/>
  <c r="H1029" i="1"/>
  <c r="D1029" i="1"/>
  <c r="C1029" i="1"/>
  <c r="G1029" i="1" s="1"/>
  <c r="D1028" i="1"/>
  <c r="H1028" i="1" s="1"/>
  <c r="C1028" i="1"/>
  <c r="H1027" i="1"/>
  <c r="D1027" i="1"/>
  <c r="C1027" i="1"/>
  <c r="G1027" i="1" s="1"/>
  <c r="D1026" i="1"/>
  <c r="H1026" i="1" s="1"/>
  <c r="C1026" i="1"/>
  <c r="D1025" i="1"/>
  <c r="H1025" i="1" s="1"/>
  <c r="C1025" i="1"/>
  <c r="G1025" i="1" s="1"/>
  <c r="H1024" i="1"/>
  <c r="D1024" i="1"/>
  <c r="C1024" i="1"/>
  <c r="G1024" i="1" s="1"/>
  <c r="H1023" i="1"/>
  <c r="D1023" i="1"/>
  <c r="C1023" i="1"/>
  <c r="H1022" i="1"/>
  <c r="D1022" i="1"/>
  <c r="C1022" i="1"/>
  <c r="G1022" i="1" s="1"/>
  <c r="H1021" i="1"/>
  <c r="D1021" i="1"/>
  <c r="C1021" i="1"/>
  <c r="G1021" i="1" s="1"/>
  <c r="H1020" i="1"/>
  <c r="D1020" i="1"/>
  <c r="C1020" i="1"/>
  <c r="G1020" i="1" s="1"/>
  <c r="H1019" i="1"/>
  <c r="D1019" i="1"/>
  <c r="C1019" i="1"/>
  <c r="G1019" i="1" s="1"/>
  <c r="D1018" i="1"/>
  <c r="H1018" i="1" s="1"/>
  <c r="C1018" i="1"/>
  <c r="H1017" i="1"/>
  <c r="D1017" i="1"/>
  <c r="C1017" i="1"/>
  <c r="G1017" i="1" s="1"/>
  <c r="D1016" i="1"/>
  <c r="H1016" i="1" s="1"/>
  <c r="C1016" i="1"/>
  <c r="G1016" i="1" s="1"/>
  <c r="D1015" i="1"/>
  <c r="H1015" i="1" s="1"/>
  <c r="C1015" i="1"/>
  <c r="D1014" i="1"/>
  <c r="H1014" i="1" s="1"/>
  <c r="C1014" i="1"/>
  <c r="D1013" i="1"/>
  <c r="H1013" i="1" s="1"/>
  <c r="C1013" i="1"/>
  <c r="D1012" i="1"/>
  <c r="H1012" i="1" s="1"/>
  <c r="C1012" i="1"/>
  <c r="H1011" i="1"/>
  <c r="D1011" i="1"/>
  <c r="C1011" i="1"/>
  <c r="G1011" i="1" s="1"/>
  <c r="H1010" i="1"/>
  <c r="D1010" i="1"/>
  <c r="C1010" i="1"/>
  <c r="G1010" i="1" s="1"/>
  <c r="H1009" i="1"/>
  <c r="D1009" i="1"/>
  <c r="C1009" i="1"/>
  <c r="G1009" i="1" s="1"/>
  <c r="D1008" i="1"/>
  <c r="H1008" i="1" s="1"/>
  <c r="C1008" i="1"/>
  <c r="H1007" i="1"/>
  <c r="D1007" i="1"/>
  <c r="C1007" i="1"/>
  <c r="D1006" i="1"/>
  <c r="H1006" i="1" s="1"/>
  <c r="C1006" i="1"/>
  <c r="H1005" i="1"/>
  <c r="D1005" i="1"/>
  <c r="C1005" i="1"/>
  <c r="G1005" i="1" s="1"/>
  <c r="D1004" i="1"/>
  <c r="H1004" i="1" s="1"/>
  <c r="C1004" i="1"/>
  <c r="G1004" i="1" s="1"/>
  <c r="D1003" i="1"/>
  <c r="H1003" i="1" s="1"/>
  <c r="C1003" i="1"/>
  <c r="D1002" i="1"/>
  <c r="H1002" i="1" s="1"/>
  <c r="C1002" i="1"/>
  <c r="D1001" i="1"/>
  <c r="H1001" i="1" s="1"/>
  <c r="C1001" i="1"/>
  <c r="D1000" i="1"/>
  <c r="H1000" i="1" s="1"/>
  <c r="C1000" i="1"/>
  <c r="G1000" i="1" s="1"/>
  <c r="D999" i="1"/>
  <c r="H999" i="1" s="1"/>
  <c r="C999" i="1"/>
  <c r="G999" i="1" s="1"/>
  <c r="D998" i="1"/>
  <c r="H998" i="1" s="1"/>
  <c r="C998" i="1"/>
  <c r="D997" i="1"/>
  <c r="H997" i="1" s="1"/>
  <c r="C997" i="1"/>
  <c r="H996" i="1"/>
  <c r="D996" i="1"/>
  <c r="C996" i="1"/>
  <c r="H995" i="1"/>
  <c r="G995" i="1"/>
  <c r="D995" i="1"/>
  <c r="C995" i="1"/>
  <c r="H994" i="1"/>
  <c r="G994" i="1"/>
  <c r="D994" i="1"/>
  <c r="C994" i="1"/>
  <c r="D993" i="1"/>
  <c r="H993" i="1" s="1"/>
  <c r="C993" i="1"/>
  <c r="H992" i="1"/>
  <c r="D992" i="1"/>
  <c r="G992" i="1" s="1"/>
  <c r="C992" i="1"/>
  <c r="H991" i="1"/>
  <c r="D991" i="1"/>
  <c r="G991" i="1" s="1"/>
  <c r="C991" i="1"/>
  <c r="D990" i="1"/>
  <c r="H989" i="1"/>
  <c r="D989" i="1"/>
  <c r="G989" i="1" s="1"/>
  <c r="C989" i="1"/>
  <c r="D988" i="1"/>
  <c r="H988" i="1" s="1"/>
  <c r="C988" i="1"/>
  <c r="D987" i="1"/>
  <c r="H987" i="1" s="1"/>
  <c r="C987" i="1"/>
  <c r="D986" i="1"/>
  <c r="H986" i="1" s="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D816" i="1"/>
  <c r="H816" i="1" s="1"/>
  <c r="C816" i="1"/>
  <c r="H815" i="1"/>
  <c r="G815" i="1"/>
  <c r="D815" i="1"/>
  <c r="C815" i="1"/>
  <c r="H814" i="1"/>
  <c r="G814" i="1"/>
  <c r="D814" i="1"/>
  <c r="C814" i="1"/>
  <c r="H813" i="1"/>
  <c r="G813" i="1"/>
  <c r="D813" i="1"/>
  <c r="C813" i="1"/>
  <c r="G812" i="1"/>
  <c r="D812" i="1"/>
  <c r="H812" i="1" s="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H718" i="1"/>
  <c r="G718" i="1"/>
  <c r="D718" i="1"/>
  <c r="C718" i="1"/>
  <c r="H717" i="1"/>
  <c r="G717" i="1"/>
  <c r="D717" i="1"/>
  <c r="C717" i="1"/>
  <c r="G716" i="1"/>
  <c r="D716" i="1"/>
  <c r="H716" i="1" s="1"/>
  <c r="C716" i="1"/>
  <c r="D715" i="1"/>
  <c r="H715" i="1" s="1"/>
  <c r="C715" i="1"/>
  <c r="G714" i="1"/>
  <c r="D714" i="1"/>
  <c r="H714" i="1" s="1"/>
  <c r="C714" i="1"/>
  <c r="H713" i="1"/>
  <c r="D713" i="1"/>
  <c r="G713" i="1" s="1"/>
  <c r="C713" i="1"/>
  <c r="H712" i="1"/>
  <c r="G712" i="1"/>
  <c r="D712" i="1"/>
  <c r="C712" i="1"/>
  <c r="G711" i="1"/>
  <c r="D711" i="1"/>
  <c r="H711" i="1" s="1"/>
  <c r="C711" i="1"/>
  <c r="D710" i="1"/>
  <c r="H710" i="1" s="1"/>
  <c r="C710" i="1"/>
  <c r="D709" i="1"/>
  <c r="H709" i="1" s="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H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D647" i="1"/>
  <c r="H647" i="1" s="1"/>
  <c r="C647" i="1"/>
  <c r="H646" i="1"/>
  <c r="G646" i="1"/>
  <c r="D646" i="1"/>
  <c r="C646" i="1"/>
  <c r="C645" i="1"/>
  <c r="H644" i="1"/>
  <c r="G644" i="1"/>
  <c r="D644" i="1"/>
  <c r="C644" i="1"/>
  <c r="H643" i="1"/>
  <c r="D643" i="1"/>
  <c r="G643" i="1" s="1"/>
  <c r="C643" i="1"/>
  <c r="D642" i="1"/>
  <c r="H642" i="1" s="1"/>
  <c r="C642" i="1"/>
  <c r="D641" i="1"/>
  <c r="H641" i="1" s="1"/>
  <c r="C641" i="1"/>
  <c r="D637" i="1"/>
  <c r="H637" i="1" s="1"/>
  <c r="C637" i="1"/>
  <c r="H632" i="1"/>
  <c r="D632" i="1"/>
  <c r="G632" i="1" s="1"/>
  <c r="C632" i="1"/>
  <c r="G631"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3" i="1"/>
  <c r="G413" i="1" s="1"/>
  <c r="C413" i="1"/>
  <c r="D412" i="1"/>
  <c r="G412" i="1" s="1"/>
  <c r="C412" i="1"/>
  <c r="D411" i="1"/>
  <c r="G411" i="1" s="1"/>
  <c r="C411" i="1"/>
  <c r="D406" i="1"/>
  <c r="H406" i="1" s="1"/>
  <c r="C406" i="1"/>
  <c r="H405" i="1"/>
  <c r="D405" i="1"/>
  <c r="G405" i="1" s="1"/>
  <c r="C405" i="1"/>
  <c r="D404" i="1"/>
  <c r="G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H378" i="1"/>
  <c r="D378" i="1"/>
  <c r="G378" i="1" s="1"/>
  <c r="C378" i="1"/>
  <c r="H377" i="1"/>
  <c r="G377" i="1"/>
  <c r="D377" i="1"/>
  <c r="C377" i="1"/>
  <c r="H376" i="1"/>
  <c r="G376" i="1"/>
  <c r="D376" i="1"/>
  <c r="C376" i="1"/>
  <c r="H375" i="1"/>
  <c r="G375" i="1"/>
  <c r="D375" i="1"/>
  <c r="C375" i="1"/>
  <c r="H374" i="1"/>
  <c r="G374" i="1"/>
  <c r="D374" i="1"/>
  <c r="C374" i="1"/>
  <c r="D373" i="1"/>
  <c r="H372" i="1"/>
  <c r="G372" i="1"/>
  <c r="D372" i="1"/>
  <c r="C372" i="1"/>
  <c r="D371" i="1"/>
  <c r="H371" i="1" s="1"/>
  <c r="C371" i="1"/>
  <c r="D370" i="1"/>
  <c r="H370" i="1" s="1"/>
  <c r="C370" i="1"/>
  <c r="D369" i="1"/>
  <c r="H369" i="1" s="1"/>
  <c r="C369" i="1"/>
  <c r="H368" i="1"/>
  <c r="G368" i="1"/>
  <c r="D368" i="1"/>
  <c r="C368" i="1"/>
  <c r="D367" i="1"/>
  <c r="H367" i="1" s="1"/>
  <c r="C367" i="1"/>
  <c r="D366" i="1"/>
  <c r="H366" i="1" s="1"/>
  <c r="C366" i="1"/>
  <c r="D365" i="1"/>
  <c r="H365" i="1" s="1"/>
  <c r="C365"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D354" i="1"/>
  <c r="H354" i="1" s="1"/>
  <c r="C354" i="1"/>
  <c r="H353" i="1"/>
  <c r="G353" i="1"/>
  <c r="D353" i="1"/>
  <c r="C353" i="1"/>
  <c r="H352" i="1"/>
  <c r="G352" i="1"/>
  <c r="D352" i="1"/>
  <c r="C352" i="1"/>
  <c r="D351" i="1"/>
  <c r="H351" i="1" s="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G308" i="1" s="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D291" i="1"/>
  <c r="H291" i="1" s="1"/>
  <c r="C291" i="1"/>
  <c r="D290" i="1"/>
  <c r="H290" i="1" s="1"/>
  <c r="C290" i="1"/>
  <c r="D289" i="1"/>
  <c r="H289" i="1" s="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D263" i="1"/>
  <c r="G263" i="1" s="1"/>
  <c r="C263" i="1"/>
  <c r="H262" i="1"/>
  <c r="G262" i="1"/>
  <c r="D262" i="1"/>
  <c r="C262" i="1"/>
  <c r="G261" i="1"/>
  <c r="D261" i="1"/>
  <c r="H261" i="1" s="1"/>
  <c r="C261" i="1"/>
  <c r="H260" i="1"/>
  <c r="D260" i="1"/>
  <c r="G260" i="1" s="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D246" i="1"/>
  <c r="H246" i="1" s="1"/>
  <c r="C246" i="1"/>
  <c r="H245" i="1"/>
  <c r="G245" i="1"/>
  <c r="D245" i="1"/>
  <c r="C245" i="1"/>
  <c r="H244" i="1"/>
  <c r="G244" i="1"/>
  <c r="D244" i="1"/>
  <c r="C244" i="1"/>
  <c r="D243" i="1"/>
  <c r="H243" i="1" s="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D210" i="1"/>
  <c r="G210" i="1" s="1"/>
  <c r="C210" i="1"/>
  <c r="D209" i="1"/>
  <c r="G209" i="1" s="1"/>
  <c r="C209" i="1"/>
  <c r="G208" i="1"/>
  <c r="D208" i="1"/>
  <c r="H208" i="1" s="1"/>
  <c r="C208" i="1"/>
  <c r="H207" i="1"/>
  <c r="G207" i="1"/>
  <c r="D207" i="1"/>
  <c r="C207"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H191" i="1" s="1"/>
  <c r="C191" i="1"/>
  <c r="D190" i="1"/>
  <c r="H190" i="1" s="1"/>
  <c r="C190" i="1"/>
  <c r="D189" i="1"/>
  <c r="H189" i="1" s="1"/>
  <c r="C189" i="1"/>
  <c r="D188" i="1"/>
  <c r="H188" i="1" s="1"/>
  <c r="C188" i="1"/>
  <c r="D187" i="1"/>
  <c r="H187" i="1" s="1"/>
  <c r="C187" i="1"/>
  <c r="G186" i="1"/>
  <c r="D186" i="1"/>
  <c r="H186" i="1" s="1"/>
  <c r="C186" i="1"/>
  <c r="H185" i="1"/>
  <c r="G185" i="1"/>
  <c r="D185" i="1"/>
  <c r="C185" i="1"/>
  <c r="D184" i="1"/>
  <c r="H184" i="1" s="1"/>
  <c r="C184" i="1"/>
  <c r="H183" i="1"/>
  <c r="D183" i="1"/>
  <c r="G183" i="1" s="1"/>
  <c r="C183" i="1"/>
  <c r="D182" i="1"/>
  <c r="G182" i="1" s="1"/>
  <c r="C182" i="1"/>
  <c r="H181" i="1"/>
  <c r="D181" i="1"/>
  <c r="G181" i="1" s="1"/>
  <c r="C181" i="1"/>
  <c r="H180" i="1"/>
  <c r="D180" i="1"/>
  <c r="G180" i="1" s="1"/>
  <c r="C180" i="1"/>
  <c r="D179" i="1"/>
  <c r="G179" i="1" s="1"/>
  <c r="C179" i="1"/>
  <c r="G178" i="1"/>
  <c r="D178" i="1"/>
  <c r="H178" i="1" s="1"/>
  <c r="C178" i="1"/>
  <c r="D177" i="1"/>
  <c r="H177" i="1" s="1"/>
  <c r="C177" i="1"/>
  <c r="D176" i="1"/>
  <c r="H176" i="1" s="1"/>
  <c r="C176" i="1"/>
  <c r="D175" i="1"/>
  <c r="H175" i="1" s="1"/>
  <c r="C175" i="1"/>
  <c r="H174" i="1"/>
  <c r="D174" i="1"/>
  <c r="G174" i="1" s="1"/>
  <c r="C174" i="1"/>
  <c r="C173" i="1"/>
  <c r="H172" i="1"/>
  <c r="D172" i="1"/>
  <c r="G172" i="1" s="1"/>
  <c r="C172" i="1"/>
  <c r="H171" i="1"/>
  <c r="G171" i="1"/>
  <c r="D171" i="1"/>
  <c r="C171" i="1"/>
  <c r="H170" i="1"/>
  <c r="D170" i="1"/>
  <c r="G170" i="1" s="1"/>
  <c r="C170" i="1"/>
  <c r="D169" i="1"/>
  <c r="H169" i="1" s="1"/>
  <c r="C169" i="1"/>
  <c r="D168" i="1"/>
  <c r="H168" i="1" s="1"/>
  <c r="C168" i="1"/>
  <c r="H167" i="1"/>
  <c r="G167" i="1"/>
  <c r="D167" i="1"/>
  <c r="C167" i="1"/>
  <c r="H166" i="1"/>
  <c r="G166" i="1"/>
  <c r="D166" i="1"/>
  <c r="C166" i="1"/>
  <c r="D165" i="1"/>
  <c r="G165" i="1" s="1"/>
  <c r="C165" i="1"/>
  <c r="H164" i="1"/>
  <c r="G164" i="1"/>
  <c r="D164" i="1"/>
  <c r="C164" i="1"/>
  <c r="D163" i="1"/>
  <c r="H163" i="1" s="1"/>
  <c r="C163" i="1"/>
  <c r="H162" i="1"/>
  <c r="G162" i="1"/>
  <c r="D162" i="1"/>
  <c r="C162" i="1"/>
  <c r="H161" i="1"/>
  <c r="G161" i="1"/>
  <c r="D161" i="1"/>
  <c r="C161" i="1"/>
  <c r="D160" i="1"/>
  <c r="G160" i="1" s="1"/>
  <c r="C160" i="1"/>
  <c r="D158" i="1"/>
  <c r="H158" i="1" s="1"/>
  <c r="C158" i="1"/>
  <c r="H157" i="1"/>
  <c r="D157" i="1"/>
  <c r="G157" i="1" s="1"/>
  <c r="C157" i="1"/>
  <c r="H156" i="1"/>
  <c r="G156" i="1"/>
  <c r="D156" i="1"/>
  <c r="C156" i="1"/>
  <c r="D155" i="1"/>
  <c r="G155" i="1" s="1"/>
  <c r="C155" i="1"/>
  <c r="H154" i="1"/>
  <c r="G154" i="1"/>
  <c r="D154" i="1"/>
  <c r="C154" i="1"/>
  <c r="H153" i="1"/>
  <c r="G153" i="1"/>
  <c r="D153" i="1"/>
  <c r="C153" i="1"/>
  <c r="D152" i="1"/>
  <c r="H152" i="1" s="1"/>
  <c r="C152" i="1"/>
  <c r="D151" i="1"/>
  <c r="H151" i="1" s="1"/>
  <c r="C151" i="1"/>
  <c r="D150" i="1"/>
  <c r="H150" i="1" s="1"/>
  <c r="C150" i="1"/>
  <c r="D149" i="1"/>
  <c r="H149" i="1" s="1"/>
  <c r="C149" i="1"/>
  <c r="D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G132" i="1" s="1"/>
  <c r="C132" i="1"/>
  <c r="D131" i="1"/>
  <c r="G131" i="1" s="1"/>
  <c r="C131" i="1"/>
  <c r="D130" i="1"/>
  <c r="H130" i="1" s="1"/>
  <c r="C130" i="1"/>
  <c r="D129" i="1"/>
  <c r="H128" i="1"/>
  <c r="G128" i="1"/>
  <c r="D128" i="1"/>
  <c r="C128" i="1"/>
  <c r="H127" i="1"/>
  <c r="G127" i="1"/>
  <c r="D127" i="1"/>
  <c r="C127" i="1"/>
  <c r="H126" i="1"/>
  <c r="G126" i="1"/>
  <c r="D126" i="1"/>
  <c r="C126" i="1"/>
  <c r="D125" i="1"/>
  <c r="H125" i="1" s="1"/>
  <c r="C125" i="1"/>
  <c r="D124" i="1"/>
  <c r="H124" i="1" s="1"/>
  <c r="C124" i="1"/>
  <c r="H123" i="1"/>
  <c r="G123" i="1"/>
  <c r="D123" i="1"/>
  <c r="C123" i="1"/>
  <c r="D122" i="1"/>
  <c r="G122" i="1" s="1"/>
  <c r="C122" i="1"/>
  <c r="D121" i="1"/>
  <c r="G121" i="1" s="1"/>
  <c r="C121" i="1"/>
  <c r="C120" i="1"/>
  <c r="H119" i="1"/>
  <c r="G119" i="1"/>
  <c r="D119" i="1"/>
  <c r="C119" i="1"/>
  <c r="H118" i="1"/>
  <c r="G118" i="1"/>
  <c r="D118" i="1"/>
  <c r="C118" i="1"/>
  <c r="H117" i="1"/>
  <c r="G117" i="1"/>
  <c r="D117" i="1"/>
  <c r="C117" i="1"/>
  <c r="D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D84" i="1"/>
  <c r="G84" i="1" s="1"/>
  <c r="C84" i="1"/>
  <c r="H83" i="1"/>
  <c r="G83" i="1"/>
  <c r="D83" i="1"/>
  <c r="C83" i="1"/>
  <c r="H82" i="1"/>
  <c r="G82" i="1"/>
  <c r="D82" i="1"/>
  <c r="C82" i="1"/>
  <c r="G81" i="1"/>
  <c r="D81" i="1"/>
  <c r="H81" i="1" s="1"/>
  <c r="C81" i="1"/>
  <c r="H80" i="1"/>
  <c r="G80" i="1"/>
  <c r="D80" i="1"/>
  <c r="C80" i="1"/>
  <c r="H79" i="1"/>
  <c r="G79" i="1"/>
  <c r="D79" i="1"/>
  <c r="C79" i="1"/>
  <c r="H77" i="1"/>
  <c r="G77" i="1"/>
  <c r="D77" i="1"/>
  <c r="C77" i="1"/>
  <c r="D76" i="1"/>
  <c r="H76" i="1" s="1"/>
  <c r="C76" i="1"/>
  <c r="H75" i="1"/>
  <c r="D75" i="1"/>
  <c r="G75" i="1" s="1"/>
  <c r="C75" i="1"/>
  <c r="H74" i="1"/>
  <c r="G74" i="1"/>
  <c r="D74" i="1"/>
  <c r="C74" i="1"/>
  <c r="H73"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D53" i="1"/>
  <c r="G53" i="1" s="1"/>
  <c r="C53" i="1"/>
  <c r="D52" i="1"/>
  <c r="G52" i="1" s="1"/>
  <c r="C52" i="1"/>
  <c r="H51" i="1"/>
  <c r="D51" i="1"/>
  <c r="G51" i="1" s="1"/>
  <c r="C51" i="1"/>
  <c r="D50" i="1"/>
  <c r="G50" i="1" s="1"/>
  <c r="C50" i="1"/>
  <c r="H49" i="1"/>
  <c r="G49" i="1"/>
  <c r="D49" i="1"/>
  <c r="C49" i="1"/>
  <c r="D48" i="1"/>
  <c r="H48" i="1" s="1"/>
  <c r="C48"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3" i="9" l="1"/>
  <c r="B33" i="9" s="1"/>
  <c r="H1264" i="1"/>
  <c r="H1274" i="1"/>
  <c r="H1273" i="1"/>
  <c r="H1266" i="1"/>
  <c r="H1263" i="1"/>
  <c r="G1247" i="1"/>
  <c r="G1244" i="1"/>
  <c r="G1242" i="1"/>
  <c r="G1240" i="1"/>
  <c r="G1236" i="1"/>
  <c r="G1237" i="1"/>
  <c r="H1233" i="1"/>
  <c r="H1232" i="1"/>
  <c r="H1229" i="1"/>
  <c r="G1227" i="1"/>
  <c r="G1228" i="1"/>
  <c r="G1226" i="1"/>
  <c r="E237" i="5"/>
  <c r="H1211" i="1"/>
  <c r="H1212" i="1"/>
  <c r="G1165" i="1"/>
  <c r="G1163" i="1"/>
  <c r="G1157" i="1"/>
  <c r="G1160" i="1"/>
  <c r="G1155" i="1"/>
  <c r="H1151" i="1"/>
  <c r="H1148" i="1"/>
  <c r="E292" i="9"/>
  <c r="B292" i="9" s="1"/>
  <c r="H1141" i="1"/>
  <c r="F146" i="5"/>
  <c r="E291" i="9"/>
  <c r="B291" i="9" s="1"/>
  <c r="H1124" i="1"/>
  <c r="H1138" i="1"/>
  <c r="H1113" i="1"/>
  <c r="H1112" i="1"/>
  <c r="H1118" i="1"/>
  <c r="F134" i="5"/>
  <c r="G1064" i="1"/>
  <c r="G1056" i="1"/>
  <c r="G1062" i="1"/>
  <c r="G1061" i="1"/>
  <c r="F78" i="5"/>
  <c r="G1050" i="1"/>
  <c r="G1034" i="1"/>
  <c r="G1032" i="1"/>
  <c r="G1023" i="1"/>
  <c r="G1028" i="1"/>
  <c r="G1026" i="1"/>
  <c r="F45" i="5"/>
  <c r="G1018" i="1"/>
  <c r="G1013" i="1"/>
  <c r="G1015" i="1"/>
  <c r="G1014" i="1"/>
  <c r="G1012" i="1"/>
  <c r="G1007" i="1"/>
  <c r="G1008" i="1"/>
  <c r="G1006" i="1"/>
  <c r="G997" i="1"/>
  <c r="G1003" i="1"/>
  <c r="G1002" i="1"/>
  <c r="G1001" i="1"/>
  <c r="G998" i="1"/>
  <c r="G996" i="1"/>
  <c r="G993" i="1"/>
  <c r="G988" i="1"/>
  <c r="G986" i="1"/>
  <c r="G987" i="1"/>
  <c r="H1469" i="1"/>
  <c r="H1476" i="1"/>
  <c r="I1476" i="1" s="1"/>
  <c r="G1416" i="1"/>
  <c r="G1418" i="1"/>
  <c r="F122" i="6"/>
  <c r="H1579" i="1"/>
  <c r="H1577" i="1"/>
  <c r="H1569" i="1"/>
  <c r="G1566" i="1"/>
  <c r="G1531" i="1"/>
  <c r="G1520" i="1"/>
  <c r="G1507" i="1"/>
  <c r="G1503" i="1"/>
  <c r="G1500" i="1"/>
  <c r="G1499" i="1"/>
  <c r="H1492" i="1"/>
  <c r="G1488" i="1"/>
  <c r="H1487" i="1"/>
  <c r="D6" i="8"/>
  <c r="C1481" i="1" s="1"/>
  <c r="H1481" i="1" s="1"/>
  <c r="G816" i="1"/>
  <c r="E68" i="9"/>
  <c r="B68" i="9" s="1"/>
  <c r="G719" i="1"/>
  <c r="G715" i="1"/>
  <c r="F220" i="9"/>
  <c r="B220" i="9" s="1"/>
  <c r="G710" i="1"/>
  <c r="G709" i="1"/>
  <c r="G669" i="1"/>
  <c r="G649" i="1"/>
  <c r="G647" i="1"/>
  <c r="E23" i="9"/>
  <c r="B23" i="9" s="1"/>
  <c r="D645" i="1"/>
  <c r="G642" i="1"/>
  <c r="G641" i="1"/>
  <c r="G406" i="1"/>
  <c r="H412" i="1"/>
  <c r="H404" i="1"/>
  <c r="H411" i="1"/>
  <c r="G379" i="1"/>
  <c r="G371" i="1"/>
  <c r="G370" i="1"/>
  <c r="G369" i="1"/>
  <c r="G367" i="1"/>
  <c r="G366" i="1"/>
  <c r="E363" i="4"/>
  <c r="D358" i="1" s="1"/>
  <c r="G364" i="1"/>
  <c r="G365" i="1"/>
  <c r="G351" i="1"/>
  <c r="G354" i="1"/>
  <c r="H308" i="1"/>
  <c r="G291" i="1"/>
  <c r="G290" i="1"/>
  <c r="H413" i="1"/>
  <c r="F418" i="4"/>
  <c r="G289" i="1"/>
  <c r="G288" i="1"/>
  <c r="G637" i="1"/>
  <c r="F643" i="4"/>
  <c r="E273" i="9"/>
  <c r="B273" i="9" s="1"/>
  <c r="E294" i="9"/>
  <c r="B294" i="9" s="1"/>
  <c r="E32" i="9"/>
  <c r="B32" i="9" s="1"/>
  <c r="E288" i="9"/>
  <c r="E293" i="9"/>
  <c r="B293" i="9" s="1"/>
  <c r="E286" i="9"/>
  <c r="B286" i="9" s="1"/>
  <c r="H263" i="1"/>
  <c r="E252" i="4"/>
  <c r="D248" i="1" s="1"/>
  <c r="F259" i="4"/>
  <c r="G243" i="1"/>
  <c r="G246" i="1"/>
  <c r="E224" i="4"/>
  <c r="D220" i="1" s="1"/>
  <c r="H210" i="1"/>
  <c r="E57" i="9"/>
  <c r="B57" i="9" s="1"/>
  <c r="H206" i="1"/>
  <c r="H209" i="1"/>
  <c r="E196" i="4"/>
  <c r="D192" i="1" s="1"/>
  <c r="G191" i="1"/>
  <c r="G190" i="1"/>
  <c r="G189" i="1"/>
  <c r="G184" i="1"/>
  <c r="G188" i="1"/>
  <c r="G187" i="1"/>
  <c r="H182" i="1"/>
  <c r="D173" i="1"/>
  <c r="G173" i="1" s="1"/>
  <c r="E44" i="9"/>
  <c r="B44" i="9" s="1"/>
  <c r="H179" i="1"/>
  <c r="G177" i="1"/>
  <c r="G176" i="1"/>
  <c r="G175" i="1"/>
  <c r="H165" i="1"/>
  <c r="G169" i="1"/>
  <c r="G168" i="1"/>
  <c r="H160" i="1"/>
  <c r="G163" i="1"/>
  <c r="E41" i="9"/>
  <c r="B41" i="9" s="1"/>
  <c r="G158" i="1"/>
  <c r="H155" i="1"/>
  <c r="F159" i="4"/>
  <c r="E40" i="9"/>
  <c r="B40" i="9" s="1"/>
  <c r="G152" i="1"/>
  <c r="G151" i="1"/>
  <c r="G149" i="1"/>
  <c r="G150" i="1"/>
  <c r="H132" i="1"/>
  <c r="G130" i="1"/>
  <c r="H131" i="1"/>
  <c r="F134" i="4"/>
  <c r="G124" i="1"/>
  <c r="G125" i="1"/>
  <c r="E124" i="4"/>
  <c r="H122" i="1"/>
  <c r="H121" i="1"/>
  <c r="G76" i="1"/>
  <c r="H53" i="1"/>
  <c r="H50" i="1"/>
  <c r="H52" i="1"/>
  <c r="F54" i="4"/>
  <c r="G48" i="1"/>
  <c r="D47" i="1"/>
  <c r="F217" i="9"/>
  <c r="E287" i="9"/>
  <c r="B287" i="9" s="1"/>
  <c r="E300" i="9"/>
  <c r="B300" i="9" s="1"/>
  <c r="E301" i="9"/>
  <c r="B301" i="9" s="1"/>
  <c r="G391" i="1"/>
  <c r="H391" i="1"/>
  <c r="G466" i="1"/>
  <c r="H466" i="1"/>
  <c r="G574" i="1"/>
  <c r="H574" i="1"/>
  <c r="H1299" i="1"/>
  <c r="H1354" i="1"/>
  <c r="G1354" i="1"/>
  <c r="H1358" i="1"/>
  <c r="G1358" i="1"/>
  <c r="H1362" i="1"/>
  <c r="G1362" i="1"/>
  <c r="H1366" i="1"/>
  <c r="G1366" i="1"/>
  <c r="H1370" i="1"/>
  <c r="G1370" i="1"/>
  <c r="H1374" i="1"/>
  <c r="G1374" i="1"/>
  <c r="H1378" i="1"/>
  <c r="G1378" i="1"/>
  <c r="H1380" i="1"/>
  <c r="G1380" i="1"/>
  <c r="H1442" i="1"/>
  <c r="G1442" i="1"/>
  <c r="I1442" i="1" s="1"/>
  <c r="G1474" i="1"/>
  <c r="H1474" i="1"/>
  <c r="H1486" i="1"/>
  <c r="G1486" i="1"/>
  <c r="H1491" i="1"/>
  <c r="G1491" i="1"/>
  <c r="H1538" i="1"/>
  <c r="G1538" i="1"/>
  <c r="H1559" i="1"/>
  <c r="G1559" i="1"/>
  <c r="H1567" i="1"/>
  <c r="G1567" i="1"/>
  <c r="H1575" i="1"/>
  <c r="G1575" i="1"/>
  <c r="F51" i="4"/>
  <c r="D50" i="4"/>
  <c r="F120" i="4"/>
  <c r="D106" i="4"/>
  <c r="F378" i="4"/>
  <c r="D363" i="4"/>
  <c r="H308" i="9"/>
  <c r="D1154" i="1"/>
  <c r="H310" i="9"/>
  <c r="D1167" i="1"/>
  <c r="G1167" i="1" s="1"/>
  <c r="C47" i="1"/>
  <c r="C116" i="1"/>
  <c r="C373" i="1"/>
  <c r="J1463" i="1"/>
  <c r="H1463" i="1"/>
  <c r="G1463" i="1"/>
  <c r="J1467" i="1"/>
  <c r="H1467" i="1"/>
  <c r="G1467" i="1"/>
  <c r="H1501" i="1"/>
  <c r="G1501" i="1"/>
  <c r="G1555" i="1"/>
  <c r="G1299" i="1"/>
  <c r="H1352" i="1"/>
  <c r="G1352" i="1"/>
  <c r="H1356" i="1"/>
  <c r="G1356" i="1"/>
  <c r="H1360" i="1"/>
  <c r="G1360" i="1"/>
  <c r="H1364" i="1"/>
  <c r="G1364" i="1"/>
  <c r="H1368" i="1"/>
  <c r="G1368" i="1"/>
  <c r="H1372" i="1"/>
  <c r="G1372" i="1"/>
  <c r="H1376" i="1"/>
  <c r="G1376" i="1"/>
  <c r="H1382" i="1"/>
  <c r="G1382" i="1"/>
  <c r="D103" i="1"/>
  <c r="D41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H1157" i="1"/>
  <c r="H1161" i="1"/>
  <c r="H1165" i="1"/>
  <c r="G1168" i="1"/>
  <c r="G1172" i="1"/>
  <c r="G1176" i="1"/>
  <c r="G1180" i="1"/>
  <c r="G1255" i="1"/>
  <c r="G1259" i="1"/>
  <c r="G1263" i="1"/>
  <c r="G1267" i="1"/>
  <c r="G1271" i="1"/>
  <c r="G1275" i="1"/>
  <c r="G1279" i="1"/>
  <c r="G1283" i="1"/>
  <c r="G1287" i="1"/>
  <c r="G1291" i="1"/>
  <c r="G1295" i="1"/>
  <c r="G1332" i="1"/>
  <c r="G1336" i="1"/>
  <c r="G1340" i="1"/>
  <c r="G1344" i="1"/>
  <c r="G1348"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J1442" i="1"/>
  <c r="G1464" i="1"/>
  <c r="I1464" i="1" s="1"/>
  <c r="H1464" i="1"/>
  <c r="G1468" i="1"/>
  <c r="H1468" i="1"/>
  <c r="J1474" i="1"/>
  <c r="J1478" i="1"/>
  <c r="H1478" i="1"/>
  <c r="G1478" i="1"/>
  <c r="I1478" i="1" s="1"/>
  <c r="G1489" i="1"/>
  <c r="H1489" i="1"/>
  <c r="H1498" i="1"/>
  <c r="G1498" i="1"/>
  <c r="H1525" i="1"/>
  <c r="G1525" i="1"/>
  <c r="F326" i="4"/>
  <c r="D311" i="4"/>
  <c r="H1156" i="1"/>
  <c r="H1160" i="1"/>
  <c r="H1164" i="1"/>
  <c r="G1171" i="1"/>
  <c r="G1175" i="1"/>
  <c r="G1179" i="1"/>
  <c r="G1254" i="1"/>
  <c r="G1258" i="1"/>
  <c r="G1262" i="1"/>
  <c r="G1266" i="1"/>
  <c r="G1270" i="1"/>
  <c r="G1274" i="1"/>
  <c r="G1278" i="1"/>
  <c r="G1282" i="1"/>
  <c r="G1286" i="1"/>
  <c r="G1290" i="1"/>
  <c r="G1294" i="1"/>
  <c r="G1298" i="1"/>
  <c r="G1331" i="1"/>
  <c r="G1335" i="1"/>
  <c r="G1339" i="1"/>
  <c r="G1343" i="1"/>
  <c r="G1347" i="1"/>
  <c r="G1351" i="1"/>
  <c r="J1473" i="1"/>
  <c r="H1473" i="1"/>
  <c r="G1473" i="1"/>
  <c r="I1473" i="1" s="1"/>
  <c r="G1479" i="1"/>
  <c r="I1479" i="1" s="1"/>
  <c r="H1479" i="1"/>
  <c r="H1483" i="1"/>
  <c r="G1483" i="1"/>
  <c r="H1514" i="1"/>
  <c r="G1514" i="1"/>
  <c r="H1541" i="1"/>
  <c r="G1541" i="1"/>
  <c r="J1447" i="1"/>
  <c r="J1451" i="1"/>
  <c r="J1455" i="1"/>
  <c r="J1459" i="1"/>
  <c r="H1505" i="1"/>
  <c r="G1505" i="1"/>
  <c r="H1521" i="1"/>
  <c r="G1521" i="1"/>
  <c r="H1529" i="1"/>
  <c r="G1529" i="1"/>
  <c r="H1545" i="1"/>
  <c r="G1545" i="1"/>
  <c r="H1551" i="1"/>
  <c r="G1551" i="1"/>
  <c r="G1557" i="1"/>
  <c r="H1557" i="1"/>
  <c r="G1565" i="1"/>
  <c r="H1565" i="1"/>
  <c r="G1573" i="1"/>
  <c r="H1573" i="1"/>
  <c r="F225" i="4"/>
  <c r="D224" i="4"/>
  <c r="F253" i="4"/>
  <c r="D252" i="4"/>
  <c r="F264" i="4"/>
  <c r="D263" i="4"/>
  <c r="H29" i="3"/>
  <c r="J1440" i="1"/>
  <c r="J1444" i="1"/>
  <c r="G1446" i="1"/>
  <c r="I1446" i="1" s="1"/>
  <c r="G1450" i="1"/>
  <c r="I1450" i="1" s="1"/>
  <c r="G1458" i="1"/>
  <c r="I1458" i="1" s="1"/>
  <c r="J1462" i="1"/>
  <c r="J1466" i="1"/>
  <c r="J1472" i="1"/>
  <c r="J1477" i="1"/>
  <c r="H1493" i="1"/>
  <c r="G1493" i="1"/>
  <c r="G1502" i="1"/>
  <c r="H1509" i="1"/>
  <c r="G1509" i="1"/>
  <c r="G1526" i="1"/>
  <c r="H1533" i="1"/>
  <c r="G1533" i="1"/>
  <c r="G1542" i="1"/>
  <c r="G1549" i="1"/>
  <c r="H1549" i="1"/>
  <c r="H1562" i="1"/>
  <c r="G1562" i="1"/>
  <c r="H1570" i="1"/>
  <c r="G1570" i="1"/>
  <c r="G1578" i="1"/>
  <c r="E6" i="4"/>
  <c r="F169" i="4"/>
  <c r="D163" i="4"/>
  <c r="E298" i="4"/>
  <c r="I24" i="3"/>
  <c r="D1299" i="1"/>
  <c r="G1439" i="1"/>
  <c r="I1439" i="1" s="1"/>
  <c r="G1443" i="1"/>
  <c r="I1443" i="1" s="1"/>
  <c r="H1447" i="1"/>
  <c r="I1447" i="1" s="1"/>
  <c r="G1449" i="1"/>
  <c r="I1449" i="1" s="1"/>
  <c r="J1449" i="1"/>
  <c r="H1451" i="1"/>
  <c r="I1451" i="1" s="1"/>
  <c r="G1453" i="1"/>
  <c r="H1455" i="1"/>
  <c r="I1455" i="1" s="1"/>
  <c r="G1457" i="1"/>
  <c r="I1457" i="1" s="1"/>
  <c r="J1457" i="1"/>
  <c r="H1459" i="1"/>
  <c r="I1459" i="1" s="1"/>
  <c r="G1461" i="1"/>
  <c r="G1482" i="1"/>
  <c r="H1485" i="1"/>
  <c r="G1490" i="1"/>
  <c r="H1497" i="1"/>
  <c r="G1497" i="1"/>
  <c r="G1506" i="1"/>
  <c r="H1513" i="1"/>
  <c r="G1513" i="1"/>
  <c r="G1522" i="1"/>
  <c r="G1530" i="1"/>
  <c r="H1537" i="1"/>
  <c r="G1537" i="1"/>
  <c r="G1546" i="1"/>
  <c r="H1554" i="1"/>
  <c r="G1554" i="1"/>
  <c r="F83" i="4"/>
  <c r="D82" i="4"/>
  <c r="D152" i="4"/>
  <c r="F153" i="4"/>
  <c r="E351" i="4"/>
  <c r="F356" i="4"/>
  <c r="G310" i="9"/>
  <c r="E310" i="9" s="1"/>
  <c r="B310" i="9" s="1"/>
  <c r="F190" i="5"/>
  <c r="F36" i="6"/>
  <c r="D35" i="6"/>
  <c r="E263" i="4"/>
  <c r="D259" i="1" s="1"/>
  <c r="F416" i="4"/>
  <c r="E529" i="4"/>
  <c r="E87" i="5"/>
  <c r="D177" i="5"/>
  <c r="F180" i="5"/>
  <c r="F207" i="5"/>
  <c r="D206" i="5"/>
  <c r="H24" i="3"/>
  <c r="F5" i="6"/>
  <c r="E35" i="6"/>
  <c r="D114" i="6"/>
  <c r="F130" i="6"/>
  <c r="D129" i="6"/>
  <c r="D196" i="4"/>
  <c r="D421" i="4"/>
  <c r="D529" i="4"/>
  <c r="F581" i="4"/>
  <c r="E593" i="4"/>
  <c r="D587" i="1" s="1"/>
  <c r="D644" i="4"/>
  <c r="D12" i="5"/>
  <c r="E206" i="5"/>
  <c r="E176" i="5" s="1"/>
  <c r="F245" i="5"/>
  <c r="F259" i="5"/>
  <c r="D7" i="4"/>
  <c r="D133" i="4"/>
  <c r="E163" i="4"/>
  <c r="F188" i="4"/>
  <c r="F300" i="4"/>
  <c r="F352" i="4"/>
  <c r="F383" i="4"/>
  <c r="E644" i="4"/>
  <c r="D638" i="1" s="1"/>
  <c r="E459" i="4"/>
  <c r="D453" i="1" s="1"/>
  <c r="D593" i="4"/>
  <c r="F603" i="4"/>
  <c r="F8" i="5"/>
  <c r="D7" i="5"/>
  <c r="F70" i="5"/>
  <c r="D69" i="5"/>
  <c r="D238" i="5"/>
  <c r="F246" i="5"/>
  <c r="E5" i="7"/>
  <c r="G316" i="9" s="1"/>
  <c r="E316" i="9" s="1"/>
  <c r="D49" i="8"/>
  <c r="M213" i="9"/>
  <c r="L213" i="9"/>
  <c r="G209" i="9"/>
  <c r="E209" i="9" s="1"/>
  <c r="B209" i="9" s="1"/>
  <c r="G205" i="9"/>
  <c r="E205" i="9" s="1"/>
  <c r="B205" i="9" s="1"/>
  <c r="G201" i="9"/>
  <c r="E201" i="9" s="1"/>
  <c r="B201" i="9" s="1"/>
  <c r="G197" i="9"/>
  <c r="E197" i="9" s="1"/>
  <c r="B197" i="9" s="1"/>
  <c r="G193" i="9"/>
  <c r="E193" i="9" s="1"/>
  <c r="B193" i="9" s="1"/>
  <c r="G192" i="9"/>
  <c r="E192" i="9" s="1"/>
  <c r="B192" i="9" s="1"/>
  <c r="G188" i="9"/>
  <c r="E188" i="9" s="1"/>
  <c r="B188" i="9" s="1"/>
  <c r="G279" i="9"/>
  <c r="E279" i="9" s="1"/>
  <c r="B279" i="9" s="1"/>
  <c r="G210" i="9"/>
  <c r="E210" i="9" s="1"/>
  <c r="B210" i="9" s="1"/>
  <c r="G206" i="9"/>
  <c r="E206" i="9" s="1"/>
  <c r="B206" i="9" s="1"/>
  <c r="G202" i="9"/>
  <c r="E202" i="9" s="1"/>
  <c r="B202" i="9" s="1"/>
  <c r="G198" i="9"/>
  <c r="E198" i="9" s="1"/>
  <c r="B198" i="9" s="1"/>
  <c r="G194" i="9"/>
  <c r="E194" i="9" s="1"/>
  <c r="B194" i="9" s="1"/>
  <c r="G189" i="9"/>
  <c r="E189" i="9" s="1"/>
  <c r="B189" i="9" s="1"/>
  <c r="G280" i="9"/>
  <c r="E280" i="9" s="1"/>
  <c r="B280" i="9" s="1"/>
  <c r="G211" i="9"/>
  <c r="E211" i="9" s="1"/>
  <c r="B211" i="9" s="1"/>
  <c r="G207" i="9"/>
  <c r="E207" i="9" s="1"/>
  <c r="B207" i="9" s="1"/>
  <c r="G203" i="9"/>
  <c r="E203" i="9" s="1"/>
  <c r="B203" i="9" s="1"/>
  <c r="G199" i="9"/>
  <c r="E199" i="9" s="1"/>
  <c r="B199" i="9" s="1"/>
  <c r="G195" i="9"/>
  <c r="E195" i="9" s="1"/>
  <c r="B195" i="9" s="1"/>
  <c r="G190" i="9"/>
  <c r="E190" i="9" s="1"/>
  <c r="B190"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208" i="9"/>
  <c r="E208" i="9" s="1"/>
  <c r="B208" i="9" s="1"/>
  <c r="G200" i="9"/>
  <c r="E200" i="9" s="1"/>
  <c r="B200" i="9" s="1"/>
  <c r="L192" i="9"/>
  <c r="F192" i="9" s="1"/>
  <c r="G165" i="9"/>
  <c r="E165" i="9" s="1"/>
  <c r="B165" i="9" s="1"/>
  <c r="G191" i="9"/>
  <c r="E191" i="9" s="1"/>
  <c r="B191" i="9" s="1"/>
  <c r="G166" i="9"/>
  <c r="E166" i="9" s="1"/>
  <c r="B166" i="9" s="1"/>
  <c r="G212" i="9"/>
  <c r="E212" i="9" s="1"/>
  <c r="B212" i="9" s="1"/>
  <c r="G204" i="9"/>
  <c r="E204" i="9" s="1"/>
  <c r="B204" i="9" s="1"/>
  <c r="G196" i="9"/>
  <c r="E196" i="9" s="1"/>
  <c r="B196" i="9" s="1"/>
  <c r="G163" i="9"/>
  <c r="E163" i="9" s="1"/>
  <c r="B163" i="9" s="1"/>
  <c r="G162" i="9"/>
  <c r="E162" i="9" s="1"/>
  <c r="B162" i="9" s="1"/>
  <c r="G161" i="9"/>
  <c r="E161" i="9" s="1"/>
  <c r="B161" i="9" s="1"/>
  <c r="I10" i="9"/>
  <c r="H165" i="9"/>
  <c r="G281" i="9"/>
  <c r="E281" i="9" s="1"/>
  <c r="B281" i="9" s="1"/>
  <c r="E290" i="9"/>
  <c r="B290" i="9" s="1"/>
  <c r="B29" i="9"/>
  <c r="B37" i="9"/>
  <c r="B149" i="9"/>
  <c r="B157" i="9"/>
  <c r="E47" i="9"/>
  <c r="B47" i="9" s="1"/>
  <c r="B53" i="9"/>
  <c r="B61" i="9"/>
  <c r="B69" i="9"/>
  <c r="B77" i="9"/>
  <c r="B85" i="9"/>
  <c r="B93" i="9"/>
  <c r="G164" i="9"/>
  <c r="E164" i="9" s="1"/>
  <c r="B164" i="9" s="1"/>
  <c r="E27" i="9"/>
  <c r="B27" i="9" s="1"/>
  <c r="E43" i="9"/>
  <c r="B43" i="9" s="1"/>
  <c r="B145" i="9"/>
  <c r="B153" i="9"/>
  <c r="G187" i="9"/>
  <c r="E187" i="9" s="1"/>
  <c r="B187" i="9" s="1"/>
  <c r="F277" i="9"/>
  <c r="B221" i="9"/>
  <c r="B227" i="9"/>
  <c r="B237" i="9"/>
  <c r="B258" i="9"/>
  <c r="B266" i="9"/>
  <c r="B303" i="9"/>
  <c r="E306" i="9"/>
  <c r="B306" i="9" s="1"/>
  <c r="B231" i="9"/>
  <c r="E298" i="9"/>
  <c r="B298" i="9" s="1"/>
  <c r="F219" i="9"/>
  <c r="B219" i="9" s="1"/>
  <c r="F227" i="9"/>
  <c r="B217" i="9"/>
  <c r="B225" i="9"/>
  <c r="B233" i="9"/>
  <c r="B241" i="9"/>
  <c r="B249" i="9"/>
  <c r="B257" i="9"/>
  <c r="B265" i="9"/>
  <c r="F215" i="9"/>
  <c r="B215" i="9" s="1"/>
  <c r="F223" i="9"/>
  <c r="B223" i="9" s="1"/>
  <c r="F231" i="9"/>
  <c r="F239" i="9"/>
  <c r="B239" i="9" s="1"/>
  <c r="F247" i="9"/>
  <c r="B247" i="9" s="1"/>
  <c r="F255" i="9"/>
  <c r="B255" i="9" s="1"/>
  <c r="F263" i="9"/>
  <c r="B263" i="9" s="1"/>
  <c r="F271" i="9"/>
  <c r="B271" i="9" s="1"/>
  <c r="E282" i="9"/>
  <c r="B282" i="9" s="1"/>
  <c r="B288" i="9"/>
  <c r="B296" i="9"/>
  <c r="E299" i="9"/>
  <c r="B299" i="9" s="1"/>
  <c r="B304" i="9"/>
  <c r="E307" i="9"/>
  <c r="B307" i="9" s="1"/>
  <c r="I23" i="3" l="1"/>
  <c r="D1214" i="1"/>
  <c r="G1481" i="1"/>
  <c r="D42" i="8"/>
  <c r="C1517" i="1" s="1"/>
  <c r="F213" i="9"/>
  <c r="B213" i="9" s="1"/>
  <c r="H645" i="1"/>
  <c r="G645" i="1"/>
  <c r="H173" i="1"/>
  <c r="F124" i="4"/>
  <c r="D120" i="1"/>
  <c r="B316" i="9"/>
  <c r="E315" i="9"/>
  <c r="I10" i="3" s="1"/>
  <c r="E175" i="5"/>
  <c r="D1152" i="1" s="1"/>
  <c r="D1153" i="1"/>
  <c r="I22" i="3"/>
  <c r="H19" i="9"/>
  <c r="E19" i="9" s="1"/>
  <c r="B19" i="9" s="1"/>
  <c r="D6" i="5"/>
  <c r="H20" i="3"/>
  <c r="F7" i="5"/>
  <c r="C985" i="1"/>
  <c r="G453" i="1"/>
  <c r="H453" i="1"/>
  <c r="F7" i="4"/>
  <c r="D6" i="4"/>
  <c r="C3" i="1"/>
  <c r="F644" i="4"/>
  <c r="C638" i="1"/>
  <c r="F421" i="4"/>
  <c r="D420" i="4"/>
  <c r="C415" i="1"/>
  <c r="F129" i="6"/>
  <c r="C1423" i="1"/>
  <c r="G311" i="9"/>
  <c r="F206" i="5"/>
  <c r="C1183" i="1"/>
  <c r="D1065" i="1"/>
  <c r="E68" i="5"/>
  <c r="H25" i="3"/>
  <c r="F35" i="6"/>
  <c r="C1329" i="1"/>
  <c r="F82" i="4"/>
  <c r="C78" i="1"/>
  <c r="D293" i="1"/>
  <c r="F106" i="4"/>
  <c r="C102" i="1"/>
  <c r="F238" i="5"/>
  <c r="D237" i="5"/>
  <c r="C1215" i="1"/>
  <c r="F196" i="4"/>
  <c r="C192" i="1"/>
  <c r="D141" i="6"/>
  <c r="E528" i="4"/>
  <c r="D523" i="1"/>
  <c r="E350" i="4"/>
  <c r="D346" i="1"/>
  <c r="F351" i="4"/>
  <c r="F163" i="4"/>
  <c r="C159" i="1"/>
  <c r="F252" i="4"/>
  <c r="C248" i="1"/>
  <c r="F311" i="4"/>
  <c r="D298" i="4"/>
  <c r="C306" i="1"/>
  <c r="G373" i="1"/>
  <c r="H373" i="1"/>
  <c r="E420" i="4"/>
  <c r="I1474" i="1"/>
  <c r="H27" i="3"/>
  <c r="F114" i="6"/>
  <c r="C1408" i="1"/>
  <c r="I1468" i="1"/>
  <c r="I1463" i="1"/>
  <c r="G116" i="1"/>
  <c r="H116" i="1"/>
  <c r="F363" i="4"/>
  <c r="D350" i="4"/>
  <c r="C358" i="1"/>
  <c r="F50" i="4"/>
  <c r="C46" i="1"/>
  <c r="C1524" i="1"/>
  <c r="D43" i="8"/>
  <c r="D68" i="5"/>
  <c r="F69" i="5"/>
  <c r="C1047" i="1"/>
  <c r="E151" i="4"/>
  <c r="D159" i="1"/>
  <c r="H311" i="9"/>
  <c r="D1183" i="1"/>
  <c r="I29" i="3"/>
  <c r="D1436" i="1"/>
  <c r="F593" i="4"/>
  <c r="C587" i="1"/>
  <c r="F133" i="4"/>
  <c r="C129" i="1"/>
  <c r="F12" i="5"/>
  <c r="C990" i="1"/>
  <c r="D528" i="4"/>
  <c r="F529" i="4"/>
  <c r="C523" i="1"/>
  <c r="D1329" i="1"/>
  <c r="I25" i="3"/>
  <c r="G308" i="9"/>
  <c r="E308" i="9" s="1"/>
  <c r="B308" i="9" s="1"/>
  <c r="D176" i="5"/>
  <c r="F177" i="5"/>
  <c r="C1154" i="1"/>
  <c r="H21" i="9"/>
  <c r="G21" i="9"/>
  <c r="F152" i="4"/>
  <c r="D151" i="4"/>
  <c r="C148" i="1"/>
  <c r="E141" i="6"/>
  <c r="E412" i="4"/>
  <c r="I16" i="3"/>
  <c r="D2" i="1"/>
  <c r="F263" i="4"/>
  <c r="C259" i="1"/>
  <c r="F224" i="4"/>
  <c r="C220" i="1"/>
  <c r="H1167" i="1"/>
  <c r="G103" i="1"/>
  <c r="H103" i="1"/>
  <c r="I1467" i="1"/>
  <c r="G47" i="1"/>
  <c r="H47" i="1"/>
  <c r="I34" i="3" l="1"/>
  <c r="K1451" i="9"/>
  <c r="G120" i="1"/>
  <c r="H120" i="1"/>
  <c r="E639" i="4"/>
  <c r="D407" i="1"/>
  <c r="G346" i="1"/>
  <c r="H346" i="1"/>
  <c r="I21" i="3"/>
  <c r="E6" i="5"/>
  <c r="G285" i="9" s="1"/>
  <c r="E285" i="9" s="1"/>
  <c r="B285" i="9" s="1"/>
  <c r="D1046" i="1"/>
  <c r="F420" i="4"/>
  <c r="D635" i="4"/>
  <c r="C414" i="1"/>
  <c r="G220" i="1"/>
  <c r="H220" i="1"/>
  <c r="I28" i="3"/>
  <c r="D1435" i="1"/>
  <c r="E21" i="9"/>
  <c r="H22" i="3"/>
  <c r="F176" i="5"/>
  <c r="D175" i="5"/>
  <c r="C1153" i="1"/>
  <c r="G990" i="1"/>
  <c r="H990" i="1"/>
  <c r="H1517" i="1"/>
  <c r="G1517" i="1"/>
  <c r="H21" i="3"/>
  <c r="F68" i="5"/>
  <c r="C1046" i="1"/>
  <c r="H1408" i="1"/>
  <c r="G1408" i="1"/>
  <c r="E635" i="4"/>
  <c r="D629" i="1" s="1"/>
  <c r="D414" i="1"/>
  <c r="D407" i="4"/>
  <c r="F298" i="4"/>
  <c r="C293" i="1"/>
  <c r="G159" i="1"/>
  <c r="H159" i="1"/>
  <c r="E408" i="4"/>
  <c r="D403" i="1" s="1"/>
  <c r="D345" i="1"/>
  <c r="G192" i="1"/>
  <c r="H192" i="1"/>
  <c r="H1329" i="1"/>
  <c r="G1329" i="1"/>
  <c r="H1065" i="1"/>
  <c r="G1065" i="1"/>
  <c r="H1423" i="1"/>
  <c r="G1423" i="1"/>
  <c r="F6" i="4"/>
  <c r="H16" i="3"/>
  <c r="D412" i="4"/>
  <c r="D290" i="4"/>
  <c r="C2" i="1"/>
  <c r="G985" i="1"/>
  <c r="H985" i="1"/>
  <c r="H9" i="3"/>
  <c r="G129" i="1"/>
  <c r="H129" i="1"/>
  <c r="G306" i="1"/>
  <c r="H306" i="1"/>
  <c r="F237" i="5"/>
  <c r="H23" i="3"/>
  <c r="C1214" i="1"/>
  <c r="E311" i="9"/>
  <c r="B311" i="9" s="1"/>
  <c r="G3" i="1"/>
  <c r="H3" i="1"/>
  <c r="G523" i="1"/>
  <c r="H523" i="1"/>
  <c r="G587" i="1"/>
  <c r="H587" i="1"/>
  <c r="E289" i="4"/>
  <c r="I17" i="3"/>
  <c r="D147" i="1"/>
  <c r="I35" i="3"/>
  <c r="C1518" i="1"/>
  <c r="G358" i="1"/>
  <c r="H358" i="1"/>
  <c r="E407" i="4"/>
  <c r="D402" i="1" s="1"/>
  <c r="H1183" i="1"/>
  <c r="G1183" i="1"/>
  <c r="G638" i="1"/>
  <c r="H638" i="1"/>
  <c r="F528" i="4"/>
  <c r="D636" i="4"/>
  <c r="C522" i="1"/>
  <c r="H1436" i="1"/>
  <c r="G1436" i="1"/>
  <c r="G46" i="1"/>
  <c r="H46" i="1"/>
  <c r="H28" i="3"/>
  <c r="F141" i="6"/>
  <c r="C1435" i="1"/>
  <c r="G278" i="9"/>
  <c r="C984" i="1"/>
  <c r="G148" i="1"/>
  <c r="H148" i="1"/>
  <c r="G259" i="1"/>
  <c r="H259" i="1"/>
  <c r="H17" i="3"/>
  <c r="F151" i="4"/>
  <c r="D289" i="4"/>
  <c r="C147" i="1"/>
  <c r="G1154" i="1"/>
  <c r="H1154" i="1"/>
  <c r="G318" i="9"/>
  <c r="E318" i="9" s="1"/>
  <c r="G313" i="9"/>
  <c r="E313" i="9" s="1"/>
  <c r="G314" i="9"/>
  <c r="E314" i="9" s="1"/>
  <c r="B314" i="9" s="1"/>
  <c r="G1047" i="1"/>
  <c r="H1047" i="1"/>
  <c r="G1524" i="1"/>
  <c r="H1524" i="1"/>
  <c r="F350" i="4"/>
  <c r="D408" i="4"/>
  <c r="C345" i="1"/>
  <c r="G248" i="1"/>
  <c r="H248" i="1"/>
  <c r="E636" i="4"/>
  <c r="D630" i="1" s="1"/>
  <c r="D522" i="1"/>
  <c r="G1215" i="1"/>
  <c r="H1215" i="1"/>
  <c r="G102" i="1"/>
  <c r="H102" i="1"/>
  <c r="G78" i="1"/>
  <c r="H78" i="1"/>
  <c r="G415" i="1"/>
  <c r="H415" i="1"/>
  <c r="F6" i="5" l="1"/>
  <c r="E312" i="9"/>
  <c r="B313" i="9"/>
  <c r="H1435" i="1"/>
  <c r="G1435" i="1"/>
  <c r="F636" i="4"/>
  <c r="C630" i="1"/>
  <c r="C286" i="1"/>
  <c r="G1046" i="1"/>
  <c r="H1046" i="1"/>
  <c r="H1153" i="1"/>
  <c r="G1153" i="1"/>
  <c r="B21" i="9"/>
  <c r="F408" i="4"/>
  <c r="C403" i="1"/>
  <c r="E317" i="9"/>
  <c r="I9" i="3" s="1"/>
  <c r="B318" i="9"/>
  <c r="D413" i="4"/>
  <c r="F289" i="4"/>
  <c r="C285" i="1"/>
  <c r="D291" i="4"/>
  <c r="H1518" i="1"/>
  <c r="G1518" i="1"/>
  <c r="E413" i="4"/>
  <c r="E291" i="4"/>
  <c r="D287" i="1" s="1"/>
  <c r="D285" i="1"/>
  <c r="E290" i="4"/>
  <c r="H1214" i="1"/>
  <c r="G1214" i="1"/>
  <c r="D639" i="4"/>
  <c r="D414" i="4"/>
  <c r="F412" i="4"/>
  <c r="C407" i="1"/>
  <c r="G293" i="1"/>
  <c r="H293" i="1"/>
  <c r="F175" i="5"/>
  <c r="C1152" i="1"/>
  <c r="G414" i="1"/>
  <c r="H414" i="1"/>
  <c r="H278" i="9"/>
  <c r="E278" i="9" s="1"/>
  <c r="D984" i="1"/>
  <c r="H984" i="1" s="1"/>
  <c r="K3" i="9"/>
  <c r="F635" i="4"/>
  <c r="C629" i="1"/>
  <c r="G345" i="1"/>
  <c r="H345" i="1"/>
  <c r="G147" i="1"/>
  <c r="H147" i="1"/>
  <c r="G522" i="1"/>
  <c r="H522" i="1"/>
  <c r="G2" i="1"/>
  <c r="H2" i="1"/>
  <c r="F407" i="4"/>
  <c r="C402" i="1"/>
  <c r="H11" i="3"/>
  <c r="D633" i="1"/>
  <c r="G984" i="1" l="1"/>
  <c r="E277" i="9"/>
  <c r="B278" i="9"/>
  <c r="C409" i="1"/>
  <c r="D286" i="1"/>
  <c r="G286" i="1" s="1"/>
  <c r="G403" i="1"/>
  <c r="H403" i="1"/>
  <c r="H8" i="3"/>
  <c r="G402" i="1"/>
  <c r="H402" i="1"/>
  <c r="E640" i="4"/>
  <c r="E415" i="4"/>
  <c r="D410" i="1" s="1"/>
  <c r="D408" i="1"/>
  <c r="E414" i="4"/>
  <c r="D409" i="1" s="1"/>
  <c r="G285" i="1"/>
  <c r="H285" i="1"/>
  <c r="N3" i="9"/>
  <c r="I11" i="3"/>
  <c r="F639" i="4"/>
  <c r="C633" i="1"/>
  <c r="F413" i="4"/>
  <c r="D415" i="4"/>
  <c r="D640" i="4"/>
  <c r="C408" i="1"/>
  <c r="F290" i="4"/>
  <c r="G629" i="1"/>
  <c r="H629" i="1"/>
  <c r="G1152" i="1"/>
  <c r="H1152" i="1"/>
  <c r="G407" i="1"/>
  <c r="H407" i="1"/>
  <c r="F291" i="4"/>
  <c r="C287" i="1"/>
  <c r="G630" i="1"/>
  <c r="H630" i="1"/>
  <c r="H286" i="1" l="1"/>
  <c r="G408" i="1"/>
  <c r="H408" i="1"/>
  <c r="M3" i="9"/>
  <c r="I8" i="3"/>
  <c r="F414" i="4"/>
  <c r="G287" i="1"/>
  <c r="H287" i="1"/>
  <c r="G633" i="1"/>
  <c r="H633" i="1"/>
  <c r="G409" i="1"/>
  <c r="H409" i="1"/>
  <c r="D642" i="4"/>
  <c r="F640" i="4"/>
  <c r="C634" i="1"/>
  <c r="D641" i="4"/>
  <c r="F415" i="4"/>
  <c r="C410" i="1"/>
  <c r="E642" i="4"/>
  <c r="D634" i="1"/>
  <c r="E641" i="4"/>
  <c r="E645" i="4" l="1"/>
  <c r="D635" i="1"/>
  <c r="D646" i="4"/>
  <c r="F642" i="4"/>
  <c r="C636" i="1"/>
  <c r="F641" i="4"/>
  <c r="D645" i="4"/>
  <c r="C635" i="1"/>
  <c r="E646" i="4"/>
  <c r="D636" i="1"/>
  <c r="G634" i="1"/>
  <c r="H634" i="1"/>
  <c r="G410" i="1"/>
  <c r="H410" i="1"/>
  <c r="G635" i="1" l="1"/>
  <c r="H635" i="1"/>
  <c r="H18" i="3"/>
  <c r="F645" i="4"/>
  <c r="C639" i="1"/>
  <c r="G276" i="9"/>
  <c r="E276" i="9" s="1"/>
  <c r="B276" i="9" s="1"/>
  <c r="H19" i="3"/>
  <c r="F646" i="4"/>
  <c r="C640" i="1"/>
  <c r="I19" i="3"/>
  <c r="D640" i="1"/>
  <c r="G636" i="1"/>
  <c r="H636" i="1"/>
  <c r="I18" i="3"/>
  <c r="D639" i="1"/>
  <c r="H7" i="3" s="1"/>
  <c r="J3" i="9" l="1"/>
  <c r="G640" i="1"/>
  <c r="H640" i="1"/>
  <c r="G639" i="1"/>
  <c r="H639" i="1"/>
  <c r="G274" i="9" l="1"/>
  <c r="H274" i="9"/>
  <c r="M272" i="9"/>
  <c r="L272" i="9"/>
  <c r="H18" i="9"/>
  <c r="G18" i="9"/>
  <c r="K8" i="9"/>
  <c r="J13" i="9"/>
  <c r="J6" i="9"/>
  <c r="I11" i="9"/>
  <c r="H17" i="9"/>
  <c r="I8" i="9"/>
  <c r="M15" i="9"/>
  <c r="I5" i="9"/>
  <c r="K11" i="9"/>
  <c r="H16" i="9"/>
  <c r="J9" i="9"/>
  <c r="H15" i="9"/>
  <c r="K10" i="9"/>
  <c r="G16" i="9"/>
  <c r="K7" i="9"/>
  <c r="J12" i="9"/>
  <c r="I6" i="9"/>
  <c r="K12" i="9"/>
  <c r="G17" i="9"/>
  <c r="K5" i="9"/>
  <c r="J10" i="9"/>
  <c r="M16" i="9"/>
  <c r="J7" i="9"/>
  <c r="I12" i="9"/>
  <c r="I9" i="9"/>
  <c r="G15" i="9"/>
  <c r="I7" i="9"/>
  <c r="E7" i="9" s="1"/>
  <c r="B7" i="9" s="1"/>
  <c r="K13" i="9"/>
  <c r="J17" i="9"/>
  <c r="J5" i="9"/>
  <c r="L16" i="9"/>
  <c r="K9" i="9"/>
  <c r="L15" i="9"/>
  <c r="K6" i="9"/>
  <c r="J11" i="9"/>
  <c r="I17" i="9"/>
  <c r="J8" i="9"/>
  <c r="I13" i="9"/>
  <c r="E10" i="9" l="1"/>
  <c r="B10" i="9" s="1"/>
  <c r="E16" i="9"/>
  <c r="E8" i="9"/>
  <c r="B8" i="9" s="1"/>
  <c r="F272" i="9"/>
  <c r="B272" i="9" s="1"/>
  <c r="E18" i="9"/>
  <c r="B18" i="9" s="1"/>
  <c r="E12" i="9"/>
  <c r="B12" i="9" s="1"/>
  <c r="E11" i="9"/>
  <c r="B11" i="9" s="1"/>
  <c r="F16" i="9"/>
  <c r="E5" i="9"/>
  <c r="E17" i="9"/>
  <c r="B17" i="9" s="1"/>
  <c r="E15" i="9"/>
  <c r="E13" i="9"/>
  <c r="B13" i="9" s="1"/>
  <c r="F15" i="9"/>
  <c r="E9" i="9"/>
  <c r="B9" i="9" s="1"/>
  <c r="E6" i="9"/>
  <c r="B6" i="9" s="1"/>
  <c r="E274" i="9"/>
  <c r="F20" i="9" l="1"/>
  <c r="B16" i="9"/>
  <c r="F14" i="9"/>
  <c r="B274" i="9"/>
  <c r="E20" i="9"/>
  <c r="I7" i="3" s="1"/>
  <c r="E14" i="9"/>
  <c r="B15" i="9"/>
  <c r="E4" i="9"/>
  <c r="B5"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<sst xmlns="http://schemas.openxmlformats.org/spreadsheetml/2006/main" count="4374" uniqueCount="3426">
  <si>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</si>
  <si>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</si>
  <si>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</si>
  <si>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</si>
  <si>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</si>
  <si>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</si>
  <si>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</si>
  <si>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</si>
  <si>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</si>
  <si>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</si>
  <si>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</si>
  <si>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</si>
  <si>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</si>
  <si>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</si>
  <si>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</si>
  <si>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</si>
  <si>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</si>
  <si>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</si>
  <si>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</si>
  <si>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</si>
  <si>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</si>
  <si>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</si>
  <si>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</si>
  <si>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</si>
  <si>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</si>
  <si>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</si>
  <si>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</si>
  <si>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</si>
  <si>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</si>
  <si>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</si>
  <si>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</si>
  <si>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U ZAGREBU - FILOZOFSKI FAKULTET</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</si>
  <si>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</si>
  <si>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</si>
  <si>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</si>
  <si>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</si>
  <si>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</si>
  <si>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</si>
  <si>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</si>
  <si>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</si>
  <si>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</si>
  <si>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</si>
  <si>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</si>
  <si>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</si>
  <si>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</si>
  <si>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</si>
  <si>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</si>
  <si>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</si>
  <si>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</si>
  <si>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1958 - SVEUČILIŠTE U ZAGREBU - FILOZOFSKI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</si>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</sst>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33195445.099999998</v>
      </c>
      <c r="D2" s="6">
        <f>'PR-RAS'!E6</f>
        <v>36671427.609999999</v>
      </c>
      <c r="E2" s="6">
        <v>0</v>
      </c>
      <c r="F2" s="6">
        <v>0</v>
      </c>
      <c r="G2" s="7">
        <f t="shared" ref="G2:G264" si="0">(B2/1000)*(C2*1+D2*2)</f>
        <v>106538.30031999999</v>
      </c>
      <c r="H2" s="7">
        <f t="shared" ref="H2:H264" si="1">ABS(C2-ROUND(C2,0))+ABS(D2-ROUND(D2,0))</f>
        <v>0.48999999836087227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6095606.2999999998</v>
      </c>
      <c r="D46" s="1">
        <f>'PR-RAS'!E50</f>
        <v>3272144.42</v>
      </c>
      <c r="E46" s="1">
        <v>0</v>
      </c>
      <c r="F46" s="1">
        <v>0</v>
      </c>
      <c r="G46" s="2">
        <f t="shared" si="0"/>
        <v>568795.28130000003</v>
      </c>
      <c r="H46" s="2">
        <f t="shared" si="1"/>
        <v>0.71999999973922968</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29362.34</v>
      </c>
      <c r="D47" s="1">
        <f>'PR-RAS'!E51</f>
        <v>21954.99</v>
      </c>
      <c r="E47" s="1">
        <v>0</v>
      </c>
      <c r="F47" s="1">
        <v>0</v>
      </c>
      <c r="G47" s="2">
        <f t="shared" si="0"/>
        <v>3370.5267200000003</v>
      </c>
      <c r="H47" s="2">
        <f t="shared" si="1"/>
        <v>0.34999999999854481</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28532.23</v>
      </c>
      <c r="D48" s="1">
        <f>'PR-RAS'!E52</f>
        <v>21954.99</v>
      </c>
      <c r="E48" s="1">
        <v>0</v>
      </c>
      <c r="F48" s="1">
        <v>0</v>
      </c>
      <c r="G48" s="2">
        <f t="shared" si="0"/>
        <v>3404.7838700000002</v>
      </c>
      <c r="H48" s="2">
        <f t="shared" si="1"/>
        <v>0.23999999999796273</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830.11</v>
      </c>
      <c r="D49" s="1">
        <f>'PR-RAS'!E53</f>
        <v>0</v>
      </c>
      <c r="E49" s="1">
        <v>0</v>
      </c>
      <c r="F49" s="1">
        <v>0</v>
      </c>
      <c r="G49" s="2">
        <f t="shared" si="0"/>
        <v>39.845280000000002</v>
      </c>
      <c r="H49" s="2">
        <f t="shared" si="1"/>
        <v>0.11000000000001364</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4501690.22</v>
      </c>
      <c r="D50" s="1">
        <f>'PR-RAS'!E54</f>
        <v>1271218.17</v>
      </c>
      <c r="E50" s="1">
        <v>0</v>
      </c>
      <c r="F50" s="1">
        <v>0</v>
      </c>
      <c r="G50" s="2">
        <f t="shared" si="0"/>
        <v>345162.20143999998</v>
      </c>
      <c r="H50" s="2">
        <f t="shared" si="1"/>
        <v>0.38999999966472387</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19897.46</v>
      </c>
      <c r="D51" s="1">
        <f>'PR-RAS'!E55</f>
        <v>117931.23</v>
      </c>
      <c r="E51" s="1">
        <v>0</v>
      </c>
      <c r="F51" s="1">
        <v>0</v>
      </c>
      <c r="G51" s="2">
        <f t="shared" si="0"/>
        <v>12787.995999999999</v>
      </c>
      <c r="H51" s="2">
        <f t="shared" si="1"/>
        <v>0.68999999999505235</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1775.75</v>
      </c>
      <c r="E52" s="1">
        <v>0</v>
      </c>
      <c r="F52" s="1">
        <v>0</v>
      </c>
      <c r="G52" s="2">
        <f t="shared" si="0"/>
        <v>181.12649999999999</v>
      </c>
      <c r="H52" s="2">
        <f t="shared" si="1"/>
        <v>0.25</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2288061.96</v>
      </c>
      <c r="D53" s="1">
        <f>'PR-RAS'!E57</f>
        <v>1151511.19</v>
      </c>
      <c r="E53" s="1">
        <v>0</v>
      </c>
      <c r="F53" s="1">
        <v>0</v>
      </c>
      <c r="G53" s="2">
        <f t="shared" si="0"/>
        <v>238736.38567999998</v>
      </c>
      <c r="H53" s="2">
        <f t="shared" si="1"/>
        <v>0.22999999998137355</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2193730.7999999998</v>
      </c>
      <c r="D54" s="1">
        <f>'PR-RAS'!E58</f>
        <v>0</v>
      </c>
      <c r="E54" s="1">
        <v>0</v>
      </c>
      <c r="F54" s="1">
        <v>0</v>
      </c>
      <c r="G54" s="2">
        <f t="shared" si="0"/>
        <v>116267.73239999999</v>
      </c>
      <c r="H54" s="2">
        <f t="shared" si="1"/>
        <v>0.20000000018626451</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11336.69</v>
      </c>
      <c r="D64" s="1">
        <f>'PR-RAS'!E68</f>
        <v>6227</v>
      </c>
      <c r="E64" s="1">
        <v>0</v>
      </c>
      <c r="F64" s="1">
        <v>0</v>
      </c>
      <c r="G64" s="2">
        <f t="shared" si="0"/>
        <v>1498.8134700000001</v>
      </c>
      <c r="H64" s="2">
        <f t="shared" si="1"/>
        <v>0.30999999999949068</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11336.69</v>
      </c>
      <c r="D65" s="1">
        <f>'PR-RAS'!E69</f>
        <v>6227</v>
      </c>
      <c r="E65" s="1">
        <v>0</v>
      </c>
      <c r="F65" s="1">
        <v>0</v>
      </c>
      <c r="G65" s="2">
        <f t="shared" si="0"/>
        <v>1522.6041600000001</v>
      </c>
      <c r="H65" s="2">
        <f t="shared" si="1"/>
        <v>0.30999999999949068</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1553217.05</v>
      </c>
      <c r="D73" s="1">
        <f>'PR-RAS'!E77</f>
        <v>1972744.26</v>
      </c>
      <c r="E73" s="1">
        <v>0</v>
      </c>
      <c r="F73" s="1">
        <v>0</v>
      </c>
      <c r="G73" s="2">
        <f t="shared" si="0"/>
        <v>395906.80103999999</v>
      </c>
      <c r="H73" s="2">
        <f t="shared" si="1"/>
        <v>0.31000000005587935</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1208022.56</v>
      </c>
      <c r="D74" s="1">
        <f>'PR-RAS'!E78</f>
        <v>1530944.84</v>
      </c>
      <c r="E74" s="1">
        <v>0</v>
      </c>
      <c r="F74" s="1">
        <v>0</v>
      </c>
      <c r="G74" s="2">
        <f t="shared" si="0"/>
        <v>311703.59351999999</v>
      </c>
      <c r="H74" s="2">
        <f t="shared" si="1"/>
        <v>0.59999999986030161</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43352.04</v>
      </c>
      <c r="D75" s="1">
        <f>'PR-RAS'!E79</f>
        <v>84378.46</v>
      </c>
      <c r="E75" s="1">
        <v>0</v>
      </c>
      <c r="F75" s="1">
        <v>0</v>
      </c>
      <c r="G75" s="2">
        <f t="shared" si="0"/>
        <v>15696.063040000001</v>
      </c>
      <c r="H75" s="2">
        <f t="shared" si="1"/>
        <v>0.50000000000727596</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301842.45</v>
      </c>
      <c r="D76" s="1">
        <f>'PR-RAS'!E80</f>
        <v>357420.96</v>
      </c>
      <c r="E76" s="1">
        <v>0</v>
      </c>
      <c r="F76" s="1">
        <v>0</v>
      </c>
      <c r="G76" s="2">
        <f t="shared" si="0"/>
        <v>76251.327750000011</v>
      </c>
      <c r="H76" s="2">
        <f t="shared" si="1"/>
        <v>0.48999999999068677</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7136.39</v>
      </c>
      <c r="D78" s="1">
        <f>'PR-RAS'!E82</f>
        <v>6638.68</v>
      </c>
      <c r="E78" s="1">
        <v>0</v>
      </c>
      <c r="F78" s="1">
        <v>0</v>
      </c>
      <c r="G78" s="2">
        <f t="shared" si="0"/>
        <v>1571.8587499999999</v>
      </c>
      <c r="H78" s="2">
        <f t="shared" si="1"/>
        <v>0.71000000000003638</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7136.39</v>
      </c>
      <c r="D79" s="1">
        <f>'PR-RAS'!E83</f>
        <v>6638.68</v>
      </c>
      <c r="E79" s="1">
        <v>0</v>
      </c>
      <c r="F79" s="1">
        <v>0</v>
      </c>
      <c r="G79" s="2">
        <f t="shared" si="0"/>
        <v>1592.2725</v>
      </c>
      <c r="H79" s="2">
        <f t="shared" si="1"/>
        <v>0.71000000000003638</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20.72</v>
      </c>
      <c r="D81" s="1">
        <f>'PR-RAS'!E85</f>
        <v>22.75</v>
      </c>
      <c r="E81" s="1">
        <v>0</v>
      </c>
      <c r="F81" s="1">
        <v>0</v>
      </c>
      <c r="G81" s="2">
        <f t="shared" si="0"/>
        <v>5.2976000000000001</v>
      </c>
      <c r="H81" s="2">
        <f t="shared" si="1"/>
        <v>0.53000000000000114</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7115.67</v>
      </c>
      <c r="D84" s="1">
        <f>'PR-RAS'!E88</f>
        <v>6615.93</v>
      </c>
      <c r="E84" s="1">
        <v>0</v>
      </c>
      <c r="F84" s="1">
        <v>0</v>
      </c>
      <c r="G84" s="2">
        <f t="shared" si="0"/>
        <v>1688.8449900000001</v>
      </c>
      <c r="H84" s="2">
        <f t="shared" si="1"/>
        <v>0.3999999999996362</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992973.14</v>
      </c>
      <c r="D102" s="1">
        <f>'PR-RAS'!E106</f>
        <v>1129082.5900000001</v>
      </c>
      <c r="E102" s="1">
        <v>0</v>
      </c>
      <c r="F102" s="1">
        <v>0</v>
      </c>
      <c r="G102" s="2">
        <f t="shared" si="0"/>
        <v>328364.97032000002</v>
      </c>
      <c r="H102" s="2">
        <f t="shared" si="1"/>
        <v>0.54999999993015081</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992973.14</v>
      </c>
      <c r="D108" s="1">
        <f>'PR-RAS'!E112</f>
        <v>1129082.5900000001</v>
      </c>
      <c r="E108" s="1">
        <v>0</v>
      </c>
      <c r="F108" s="1">
        <v>0</v>
      </c>
      <c r="G108" s="2">
        <f t="shared" si="0"/>
        <v>347871.80024000001</v>
      </c>
      <c r="H108" s="2">
        <f t="shared" si="1"/>
        <v>0.54999999993015081</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992973.14</v>
      </c>
      <c r="D113" s="1">
        <f>'PR-RAS'!E117</f>
        <v>1129082.5900000001</v>
      </c>
      <c r="E113" s="1">
        <v>0</v>
      </c>
      <c r="F113" s="1">
        <v>0</v>
      </c>
      <c r="G113" s="2">
        <f t="shared" si="0"/>
        <v>364127.49184000003</v>
      </c>
      <c r="H113" s="2">
        <f t="shared" si="1"/>
        <v>0.54999999993015081</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959984.19000000006</v>
      </c>
      <c r="D120" s="1">
        <f>'PR-RAS'!E124</f>
        <v>1082917.54</v>
      </c>
      <c r="E120" s="1">
        <v>0</v>
      </c>
      <c r="F120" s="1">
        <v>0</v>
      </c>
      <c r="G120" s="2">
        <f t="shared" si="0"/>
        <v>371972.49312999996</v>
      </c>
      <c r="H120" s="2">
        <f t="shared" si="1"/>
        <v>0.65000000002328306</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928601.02</v>
      </c>
      <c r="D121" s="1">
        <f>'PR-RAS'!E125</f>
        <v>1024508.55</v>
      </c>
      <c r="E121" s="1">
        <v>0</v>
      </c>
      <c r="F121" s="1">
        <v>0</v>
      </c>
      <c r="G121" s="2">
        <f t="shared" si="0"/>
        <v>357314.17440000002</v>
      </c>
      <c r="H121" s="2">
        <f t="shared" si="1"/>
        <v>0.46999999997206032</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36458.160000000003</v>
      </c>
      <c r="D122" s="1">
        <f>'PR-RAS'!E126</f>
        <v>40376.550000000003</v>
      </c>
      <c r="E122" s="1">
        <v>0</v>
      </c>
      <c r="F122" s="1">
        <v>0</v>
      </c>
      <c r="G122" s="2">
        <f t="shared" si="0"/>
        <v>14182.562460000001</v>
      </c>
      <c r="H122" s="2">
        <f t="shared" si="1"/>
        <v>0.61000000000058208</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892142.86</v>
      </c>
      <c r="D123" s="1">
        <f>'PR-RAS'!E127</f>
        <v>984132</v>
      </c>
      <c r="E123" s="1">
        <v>0</v>
      </c>
      <c r="F123" s="1">
        <v>0</v>
      </c>
      <c r="G123" s="2">
        <f t="shared" si="0"/>
        <v>348969.63691999996</v>
      </c>
      <c r="H123" s="2">
        <f t="shared" si="1"/>
        <v>0.14000000001396984</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31383.17</v>
      </c>
      <c r="D124" s="1">
        <f>'PR-RAS'!E128</f>
        <v>58408.99</v>
      </c>
      <c r="E124" s="1">
        <v>0</v>
      </c>
      <c r="F124" s="1">
        <v>0</v>
      </c>
      <c r="G124" s="2">
        <f t="shared" si="0"/>
        <v>18228.741449999998</v>
      </c>
      <c r="H124" s="2">
        <f t="shared" si="1"/>
        <v>0.18000000000029104</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29123.17</v>
      </c>
      <c r="D125" s="1">
        <f>'PR-RAS'!E129</f>
        <v>58408.99</v>
      </c>
      <c r="E125" s="1">
        <v>0</v>
      </c>
      <c r="F125" s="1">
        <v>0</v>
      </c>
      <c r="G125" s="2">
        <f t="shared" si="0"/>
        <v>18096.702600000001</v>
      </c>
      <c r="H125" s="2">
        <f t="shared" si="1"/>
        <v>0.18000000000029104</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2260</v>
      </c>
      <c r="D126" s="1">
        <f>'PR-RAS'!E130</f>
        <v>0</v>
      </c>
      <c r="E126" s="1">
        <v>0</v>
      </c>
      <c r="F126" s="1">
        <v>0</v>
      </c>
      <c r="G126" s="2">
        <f t="shared" si="0"/>
        <v>282.5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25139745.079999998</v>
      </c>
      <c r="D129" s="1">
        <f>'PR-RAS'!E133</f>
        <v>31180644.379999999</v>
      </c>
      <c r="E129" s="1">
        <v>0</v>
      </c>
      <c r="F129" s="1">
        <v>0</v>
      </c>
      <c r="G129" s="2">
        <f t="shared" si="0"/>
        <v>11200132.33152</v>
      </c>
      <c r="H129" s="2">
        <f t="shared" si="1"/>
        <v>0.45999999716877937</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25139745.079999998</v>
      </c>
      <c r="D130" s="1">
        <f>'PR-RAS'!E134</f>
        <v>31180644.379999999</v>
      </c>
      <c r="E130" s="1">
        <v>0</v>
      </c>
      <c r="F130" s="1">
        <v>0</v>
      </c>
      <c r="G130" s="2">
        <f t="shared" si="0"/>
        <v>11287633.365360001</v>
      </c>
      <c r="H130" s="2">
        <f t="shared" si="1"/>
        <v>0.45999999716877937</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25139745.079999998</v>
      </c>
      <c r="D131" s="1">
        <f>'PR-RAS'!E135</f>
        <v>30983148.539999999</v>
      </c>
      <c r="E131" s="1">
        <v>0</v>
      </c>
      <c r="F131" s="1">
        <v>0</v>
      </c>
      <c r="G131" s="2">
        <f t="shared" si="0"/>
        <v>11323785.480799999</v>
      </c>
      <c r="H131" s="2">
        <f t="shared" si="1"/>
        <v>0.53999999910593033</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197495.84</v>
      </c>
      <c r="E132" s="1">
        <v>0</v>
      </c>
      <c r="F132" s="1">
        <v>0</v>
      </c>
      <c r="G132" s="2">
        <f t="shared" si="0"/>
        <v>51743.910080000001</v>
      </c>
      <c r="H132" s="2">
        <f t="shared" si="1"/>
        <v>0.16000000000349246</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30244643.260000002</v>
      </c>
      <c r="D147" s="1">
        <f>'PR-RAS'!E151</f>
        <v>34852481.410000011</v>
      </c>
      <c r="E147" s="1">
        <v>0</v>
      </c>
      <c r="F147" s="1">
        <v>0</v>
      </c>
      <c r="G147" s="2">
        <f t="shared" si="0"/>
        <v>14592642.487680003</v>
      </c>
      <c r="H147" s="2">
        <f t="shared" si="1"/>
        <v>0.67000001296401024</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25392999.66</v>
      </c>
      <c r="D148" s="1">
        <f>'PR-RAS'!E152</f>
        <v>30585044.440000005</v>
      </c>
      <c r="E148" s="1">
        <v>0</v>
      </c>
      <c r="F148" s="1">
        <v>0</v>
      </c>
      <c r="G148" s="2">
        <f t="shared" si="0"/>
        <v>12724774.015380001</v>
      </c>
      <c r="H148" s="2">
        <f t="shared" si="1"/>
        <v>0.78000000491738319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21183797.949999999</v>
      </c>
      <c r="D149" s="1">
        <f>'PR-RAS'!E153</f>
        <v>25433540.940000001</v>
      </c>
      <c r="E149" s="1">
        <v>0</v>
      </c>
      <c r="F149" s="1">
        <v>0</v>
      </c>
      <c r="G149" s="2">
        <f t="shared" si="0"/>
        <v>10663530.214839999</v>
      </c>
      <c r="H149" s="2">
        <f t="shared" si="1"/>
        <v>0.10999999940395355</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21115028.289999999</v>
      </c>
      <c r="D150" s="1">
        <f>'PR-RAS'!E154</f>
        <v>25351446.57</v>
      </c>
      <c r="E150" s="1">
        <v>0</v>
      </c>
      <c r="F150" s="1">
        <v>0</v>
      </c>
      <c r="G150" s="2">
        <f t="shared" si="0"/>
        <v>10700870.293070002</v>
      </c>
      <c r="H150" s="2">
        <f t="shared" si="1"/>
        <v>0.7199999988079071</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51480.78</v>
      </c>
      <c r="D151" s="1">
        <f>'PR-RAS'!E155</f>
        <v>49774.76</v>
      </c>
      <c r="E151" s="1">
        <v>0</v>
      </c>
      <c r="F151" s="1">
        <v>0</v>
      </c>
      <c r="G151" s="2">
        <f t="shared" si="0"/>
        <v>22654.544999999998</v>
      </c>
      <c r="H151" s="2">
        <f t="shared" si="1"/>
        <v>0.45999999999912689</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17288.88</v>
      </c>
      <c r="D152" s="1">
        <f>'PR-RAS'!E156</f>
        <v>32319.61</v>
      </c>
      <c r="E152" s="1">
        <v>0</v>
      </c>
      <c r="F152" s="1">
        <v>0</v>
      </c>
      <c r="G152" s="2">
        <f t="shared" si="0"/>
        <v>12371.143100000001</v>
      </c>
      <c r="H152" s="2">
        <f t="shared" si="1"/>
        <v>0.50999999999839929</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730657.92</v>
      </c>
      <c r="D154" s="1">
        <f>'PR-RAS'!E158</f>
        <v>965938.51</v>
      </c>
      <c r="E154" s="1">
        <v>0</v>
      </c>
      <c r="F154" s="1">
        <v>0</v>
      </c>
      <c r="G154" s="2">
        <f t="shared" si="0"/>
        <v>407367.84581999999</v>
      </c>
      <c r="H154" s="2">
        <f t="shared" si="1"/>
        <v>0.56999999994877726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3478543.79</v>
      </c>
      <c r="D155" s="1">
        <f>'PR-RAS'!E159</f>
        <v>4185564.99</v>
      </c>
      <c r="E155" s="1">
        <v>0</v>
      </c>
      <c r="F155" s="1">
        <v>0</v>
      </c>
      <c r="G155" s="2">
        <f t="shared" si="0"/>
        <v>1824849.76058</v>
      </c>
      <c r="H155" s="2">
        <f t="shared" si="1"/>
        <v>0.21999999973922968</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3476794.55</v>
      </c>
      <c r="D157" s="1">
        <f>'PR-RAS'!E161</f>
        <v>4185368.87</v>
      </c>
      <c r="E157" s="1">
        <v>0</v>
      </c>
      <c r="F157" s="1">
        <v>0</v>
      </c>
      <c r="G157" s="2">
        <f t="shared" si="0"/>
        <v>1848215.0372399997</v>
      </c>
      <c r="H157" s="2">
        <f t="shared" si="1"/>
        <v>0.58000000007450581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1749.24</v>
      </c>
      <c r="D158" s="1">
        <f>'PR-RAS'!E162</f>
        <v>196.12</v>
      </c>
      <c r="E158" s="1">
        <v>0</v>
      </c>
      <c r="F158" s="1">
        <v>0</v>
      </c>
      <c r="G158" s="2">
        <f t="shared" si="0"/>
        <v>336.21235999999999</v>
      </c>
      <c r="H158" s="2">
        <f t="shared" si="1"/>
        <v>0.36000000000001364</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3854539.69</v>
      </c>
      <c r="D159" s="1">
        <f>'PR-RAS'!E163</f>
        <v>3761815.35</v>
      </c>
      <c r="E159" s="1">
        <v>0</v>
      </c>
      <c r="F159" s="1">
        <v>0</v>
      </c>
      <c r="G159" s="2">
        <f t="shared" si="0"/>
        <v>1797750.9216200002</v>
      </c>
      <c r="H159" s="2">
        <f t="shared" si="1"/>
        <v>0.66000000014901161</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981150.46</v>
      </c>
      <c r="D160" s="1">
        <f>'PR-RAS'!E164</f>
        <v>1014961.53</v>
      </c>
      <c r="E160" s="1">
        <v>0</v>
      </c>
      <c r="F160" s="1">
        <v>0</v>
      </c>
      <c r="G160" s="2">
        <f t="shared" si="0"/>
        <v>478760.68968000001</v>
      </c>
      <c r="H160" s="2">
        <f t="shared" si="1"/>
        <v>0.92999999993480742</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506826.1</v>
      </c>
      <c r="D161" s="1">
        <f>'PR-RAS'!E165</f>
        <v>570461.4</v>
      </c>
      <c r="E161" s="1">
        <v>0</v>
      </c>
      <c r="F161" s="1">
        <v>0</v>
      </c>
      <c r="G161" s="2">
        <f t="shared" si="0"/>
        <v>263639.82399999996</v>
      </c>
      <c r="H161" s="2">
        <f t="shared" si="1"/>
        <v>0.5</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392556.15</v>
      </c>
      <c r="D162" s="1">
        <f>'PR-RAS'!E166</f>
        <v>383598.41</v>
      </c>
      <c r="E162" s="1">
        <v>0</v>
      </c>
      <c r="F162" s="1">
        <v>0</v>
      </c>
      <c r="G162" s="2">
        <f t="shared" si="0"/>
        <v>186720.22816999999</v>
      </c>
      <c r="H162" s="2">
        <f t="shared" si="1"/>
        <v>0.55999999999767169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80914.61</v>
      </c>
      <c r="D163" s="1">
        <f>'PR-RAS'!E167</f>
        <v>60097.72</v>
      </c>
      <c r="E163" s="1">
        <v>0</v>
      </c>
      <c r="F163" s="1">
        <v>0</v>
      </c>
      <c r="G163" s="2">
        <f t="shared" si="0"/>
        <v>32579.828099999999</v>
      </c>
      <c r="H163" s="2">
        <f t="shared" si="1"/>
        <v>0.66999999999825377</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853.6</v>
      </c>
      <c r="D164" s="1">
        <f>'PR-RAS'!E168</f>
        <v>804</v>
      </c>
      <c r="E164" s="1">
        <v>0</v>
      </c>
      <c r="F164" s="1">
        <v>0</v>
      </c>
      <c r="G164" s="2">
        <f t="shared" si="0"/>
        <v>401.24079999999998</v>
      </c>
      <c r="H164" s="2">
        <f t="shared" si="1"/>
        <v>0.39999999999997726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651555.23999999987</v>
      </c>
      <c r="D165" s="1">
        <f>'PR-RAS'!E169</f>
        <v>659842.68999999994</v>
      </c>
      <c r="E165" s="1">
        <v>0</v>
      </c>
      <c r="F165" s="1">
        <v>0</v>
      </c>
      <c r="G165" s="2">
        <f t="shared" si="0"/>
        <v>323283.46167999995</v>
      </c>
      <c r="H165" s="2">
        <f t="shared" si="1"/>
        <v>0.54999999993015081</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237636.37</v>
      </c>
      <c r="D166" s="1">
        <f>'PR-RAS'!E170</f>
        <v>240524.92</v>
      </c>
      <c r="E166" s="1">
        <v>0</v>
      </c>
      <c r="F166" s="1">
        <v>0</v>
      </c>
      <c r="G166" s="2">
        <f t="shared" si="0"/>
        <v>118583.22465</v>
      </c>
      <c r="H166" s="2">
        <f t="shared" si="1"/>
        <v>0.4499999999825377</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368403.56</v>
      </c>
      <c r="D168" s="1">
        <f>'PR-RAS'!E172</f>
        <v>392678.92</v>
      </c>
      <c r="E168" s="1">
        <v>0</v>
      </c>
      <c r="F168" s="1">
        <v>0</v>
      </c>
      <c r="G168" s="2">
        <f t="shared" si="0"/>
        <v>192678.1538</v>
      </c>
      <c r="H168" s="2">
        <f t="shared" si="1"/>
        <v>0.52000000001862645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16871.939999999999</v>
      </c>
      <c r="D169" s="1">
        <f>'PR-RAS'!E173</f>
        <v>19838.77</v>
      </c>
      <c r="E169" s="1">
        <v>0</v>
      </c>
      <c r="F169" s="1">
        <v>0</v>
      </c>
      <c r="G169" s="2">
        <f t="shared" si="0"/>
        <v>9500.3126400000001</v>
      </c>
      <c r="H169" s="2">
        <f t="shared" si="1"/>
        <v>0.29000000000087311</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18743.939999999999</v>
      </c>
      <c r="D170" s="1">
        <f>'PR-RAS'!E174</f>
        <v>2847.99</v>
      </c>
      <c r="E170" s="1">
        <v>0</v>
      </c>
      <c r="F170" s="1">
        <v>0</v>
      </c>
      <c r="G170" s="2">
        <f t="shared" si="0"/>
        <v>4130.3464800000002</v>
      </c>
      <c r="H170" s="2">
        <f t="shared" si="1"/>
        <v>7.0000000001527951E-2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9899.43</v>
      </c>
      <c r="D172" s="1">
        <f>'PR-RAS'!E176</f>
        <v>3952.09</v>
      </c>
      <c r="E172" s="1">
        <v>0</v>
      </c>
      <c r="F172" s="1">
        <v>0</v>
      </c>
      <c r="G172" s="2">
        <f t="shared" si="0"/>
        <v>3044.4173100000003</v>
      </c>
      <c r="H172" s="2">
        <f t="shared" si="1"/>
        <v>0.52000000000043656</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1790136.43</v>
      </c>
      <c r="D173" s="1">
        <f>'PR-RAS'!E177</f>
        <v>1688452.4</v>
      </c>
      <c r="E173" s="1">
        <v>0</v>
      </c>
      <c r="F173" s="1">
        <v>0</v>
      </c>
      <c r="G173" s="2">
        <f t="shared" si="0"/>
        <v>888731.09155999986</v>
      </c>
      <c r="H173" s="2">
        <f t="shared" si="1"/>
        <v>0.82999999984167516</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94935</v>
      </c>
      <c r="D174" s="1">
        <f>'PR-RAS'!E178</f>
        <v>96513.97</v>
      </c>
      <c r="E174" s="1">
        <v>0</v>
      </c>
      <c r="F174" s="1">
        <v>0</v>
      </c>
      <c r="G174" s="2">
        <f t="shared" si="0"/>
        <v>49817.588619999995</v>
      </c>
      <c r="H174" s="2">
        <f t="shared" si="1"/>
        <v>2.9999999998835847E-2</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94962.73</v>
      </c>
      <c r="D175" s="1">
        <f>'PR-RAS'!E179</f>
        <v>86163.9</v>
      </c>
      <c r="E175" s="1">
        <v>0</v>
      </c>
      <c r="F175" s="1">
        <v>0</v>
      </c>
      <c r="G175" s="2">
        <f t="shared" si="0"/>
        <v>46508.55221999999</v>
      </c>
      <c r="H175" s="2">
        <f t="shared" si="1"/>
        <v>0.3700000000098953</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43973.58</v>
      </c>
      <c r="D176" s="1">
        <f>'PR-RAS'!E180</f>
        <v>42647.38</v>
      </c>
      <c r="E176" s="1">
        <v>0</v>
      </c>
      <c r="F176" s="1">
        <v>0</v>
      </c>
      <c r="G176" s="2">
        <f t="shared" si="0"/>
        <v>22621.959499999997</v>
      </c>
      <c r="H176" s="2">
        <f t="shared" si="1"/>
        <v>0.79999999999563443</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77886.02</v>
      </c>
      <c r="D177" s="1">
        <f>'PR-RAS'!E181</f>
        <v>86653.59</v>
      </c>
      <c r="E177" s="1">
        <v>0</v>
      </c>
      <c r="F177" s="1">
        <v>0</v>
      </c>
      <c r="G177" s="2">
        <f t="shared" si="0"/>
        <v>44210.003199999999</v>
      </c>
      <c r="H177" s="2">
        <f t="shared" si="1"/>
        <v>0.430000000007567</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60455.31</v>
      </c>
      <c r="D178" s="1">
        <f>'PR-RAS'!E182</f>
        <v>69592.17</v>
      </c>
      <c r="E178" s="1">
        <v>0</v>
      </c>
      <c r="F178" s="1">
        <v>0</v>
      </c>
      <c r="G178" s="2">
        <f t="shared" si="0"/>
        <v>35336.218049999996</v>
      </c>
      <c r="H178" s="2">
        <f t="shared" si="1"/>
        <v>0.47999999999592546</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94</v>
      </c>
      <c r="E179" s="1">
        <v>0</v>
      </c>
      <c r="F179" s="1">
        <v>0</v>
      </c>
      <c r="G179" s="2">
        <f t="shared" si="0"/>
        <v>33.463999999999999</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1068149.53</v>
      </c>
      <c r="D180" s="1">
        <f>'PR-RAS'!E184</f>
        <v>946596.62</v>
      </c>
      <c r="E180" s="1">
        <v>0</v>
      </c>
      <c r="F180" s="1">
        <v>0</v>
      </c>
      <c r="G180" s="2">
        <f t="shared" si="0"/>
        <v>530080.35583000001</v>
      </c>
      <c r="H180" s="2">
        <f t="shared" si="1"/>
        <v>0.84999999997671694</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47566.07</v>
      </c>
      <c r="D181" s="1">
        <f>'PR-RAS'!E185</f>
        <v>47393.81</v>
      </c>
      <c r="E181" s="1">
        <v>0</v>
      </c>
      <c r="F181" s="1">
        <v>0</v>
      </c>
      <c r="G181" s="2">
        <f t="shared" si="0"/>
        <v>25623.664199999999</v>
      </c>
      <c r="H181" s="2">
        <f t="shared" si="1"/>
        <v>0.26000000000203727</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302208.19</v>
      </c>
      <c r="D182" s="1">
        <f>'PR-RAS'!E186</f>
        <v>312796.96000000002</v>
      </c>
      <c r="E182" s="1">
        <v>0</v>
      </c>
      <c r="F182" s="1">
        <v>0</v>
      </c>
      <c r="G182" s="2">
        <f t="shared" si="0"/>
        <v>167932.18191000001</v>
      </c>
      <c r="H182" s="2">
        <f t="shared" si="1"/>
        <v>0.22999999998137355</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251816.38</v>
      </c>
      <c r="D183" s="1">
        <f>'PR-RAS'!E187</f>
        <v>221525.93</v>
      </c>
      <c r="E183" s="1">
        <v>0</v>
      </c>
      <c r="F183" s="1">
        <v>0</v>
      </c>
      <c r="G183" s="2">
        <f t="shared" si="0"/>
        <v>126466.01968</v>
      </c>
      <c r="H183" s="2">
        <f t="shared" si="1"/>
        <v>0.45000000001164153</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179881.18</v>
      </c>
      <c r="D184" s="1">
        <f>'PR-RAS'!E188</f>
        <v>177032.8</v>
      </c>
      <c r="E184" s="1">
        <v>0</v>
      </c>
      <c r="F184" s="1">
        <v>0</v>
      </c>
      <c r="G184" s="2">
        <f t="shared" si="0"/>
        <v>97712.260739999998</v>
      </c>
      <c r="H184" s="2">
        <f t="shared" si="1"/>
        <v>0.38000000000465661</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4269.82</v>
      </c>
      <c r="D186" s="1">
        <f>'PR-RAS'!E190</f>
        <v>3259</v>
      </c>
      <c r="E186" s="1">
        <v>0</v>
      </c>
      <c r="F186" s="1">
        <v>0</v>
      </c>
      <c r="G186" s="2">
        <f t="shared" si="0"/>
        <v>1995.7466999999999</v>
      </c>
      <c r="H186" s="2">
        <f t="shared" si="1"/>
        <v>0.18000000000029104</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97932.54</v>
      </c>
      <c r="D187" s="1">
        <f>'PR-RAS'!E191</f>
        <v>112715.4</v>
      </c>
      <c r="E187" s="1">
        <v>0</v>
      </c>
      <c r="F187" s="1">
        <v>0</v>
      </c>
      <c r="G187" s="2">
        <f t="shared" si="0"/>
        <v>60145.581239999992</v>
      </c>
      <c r="H187" s="2">
        <f t="shared" si="1"/>
        <v>0.86000000000058208</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8398.27</v>
      </c>
      <c r="D188" s="1">
        <f>'PR-RAS'!E192</f>
        <v>9818</v>
      </c>
      <c r="E188" s="1">
        <v>0</v>
      </c>
      <c r="F188" s="1">
        <v>0</v>
      </c>
      <c r="G188" s="2">
        <f t="shared" si="0"/>
        <v>5242.4084899999998</v>
      </c>
      <c r="H188" s="2">
        <f t="shared" si="1"/>
        <v>0.27000000000043656</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28755.01</v>
      </c>
      <c r="D189" s="1">
        <f>'PR-RAS'!E193</f>
        <v>28069.47</v>
      </c>
      <c r="E189" s="1">
        <v>0</v>
      </c>
      <c r="F189" s="1">
        <v>0</v>
      </c>
      <c r="G189" s="2">
        <f t="shared" si="0"/>
        <v>15960.062599999999</v>
      </c>
      <c r="H189" s="2">
        <f t="shared" si="1"/>
        <v>0.47999999999956344</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32710.720000000001</v>
      </c>
      <c r="D190" s="1">
        <f>'PR-RAS'!E194</f>
        <v>10017.09</v>
      </c>
      <c r="E190" s="1">
        <v>0</v>
      </c>
      <c r="F190" s="1">
        <v>0</v>
      </c>
      <c r="G190" s="2">
        <f t="shared" si="0"/>
        <v>9968.7861000000012</v>
      </c>
      <c r="H190" s="2">
        <f t="shared" si="1"/>
        <v>0.36999999999898137</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7814.82</v>
      </c>
      <c r="D191" s="1">
        <f>'PR-RAS'!E195</f>
        <v>13153.84</v>
      </c>
      <c r="E191" s="1">
        <v>0</v>
      </c>
      <c r="F191" s="1">
        <v>0</v>
      </c>
      <c r="G191" s="2">
        <f t="shared" si="0"/>
        <v>6483.2749999999996</v>
      </c>
      <c r="H191" s="2">
        <f t="shared" si="1"/>
        <v>0.34000000000014552</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118377.76000000001</v>
      </c>
      <c r="D192" s="1">
        <f>'PR-RAS'!E196</f>
        <v>112651.81</v>
      </c>
      <c r="E192" s="1">
        <v>0</v>
      </c>
      <c r="F192" s="1">
        <v>0</v>
      </c>
      <c r="G192" s="2">
        <f t="shared" si="0"/>
        <v>65643.143580000004</v>
      </c>
      <c r="H192" s="2">
        <f t="shared" si="1"/>
        <v>0.42999999999301508</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118377.76000000001</v>
      </c>
      <c r="D206" s="1">
        <f>'PR-RAS'!E210</f>
        <v>112651.81</v>
      </c>
      <c r="E206" s="1">
        <v>0</v>
      </c>
      <c r="F206" s="1">
        <v>0</v>
      </c>
      <c r="G206" s="2">
        <f t="shared" si="0"/>
        <v>70454.6829</v>
      </c>
      <c r="H206" s="2">
        <f t="shared" si="1"/>
        <v>0.42999999999301508</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9384.7900000000009</v>
      </c>
      <c r="D207" s="1">
        <f>'PR-RAS'!E211</f>
        <v>10728.94</v>
      </c>
      <c r="E207" s="1">
        <v>0</v>
      </c>
      <c r="F207" s="1">
        <v>0</v>
      </c>
      <c r="G207" s="2">
        <f t="shared" si="0"/>
        <v>6353.5900199999996</v>
      </c>
      <c r="H207" s="2">
        <f t="shared" si="1"/>
        <v>0.26999999999861757</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734.32</v>
      </c>
      <c r="D208" s="1">
        <f>'PR-RAS'!E212</f>
        <v>1115.54</v>
      </c>
      <c r="E208" s="1">
        <v>0</v>
      </c>
      <c r="F208" s="1">
        <v>0</v>
      </c>
      <c r="G208" s="2">
        <f t="shared" si="0"/>
        <v>613.83780000000002</v>
      </c>
      <c r="H208" s="2">
        <f t="shared" si="1"/>
        <v>0.7800000000000864</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39774.43</v>
      </c>
      <c r="D209" s="1">
        <f>'PR-RAS'!E213</f>
        <v>5816.82</v>
      </c>
      <c r="E209" s="1">
        <v>0</v>
      </c>
      <c r="F209" s="1">
        <v>0</v>
      </c>
      <c r="G209" s="2">
        <f t="shared" si="0"/>
        <v>10692.878559999999</v>
      </c>
      <c r="H209" s="2">
        <f t="shared" si="1"/>
        <v>0.61000000000058208</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68484.22</v>
      </c>
      <c r="D210" s="1">
        <f>'PR-RAS'!E214</f>
        <v>94990.51</v>
      </c>
      <c r="E210" s="1">
        <v>0</v>
      </c>
      <c r="F210" s="1">
        <v>0</v>
      </c>
      <c r="G210" s="2">
        <f t="shared" si="0"/>
        <v>54019.235159999997</v>
      </c>
      <c r="H210" s="2">
        <f t="shared" si="1"/>
        <v>0.71000000000640284</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15909.56</v>
      </c>
      <c r="D220" s="1">
        <f>'PR-RAS'!E224</f>
        <v>2257.21</v>
      </c>
      <c r="E220" s="1">
        <v>0</v>
      </c>
      <c r="F220" s="1">
        <v>0</v>
      </c>
      <c r="G220" s="2">
        <f t="shared" si="0"/>
        <v>4472.8516199999995</v>
      </c>
      <c r="H220" s="2">
        <f t="shared" si="1"/>
        <v>0.6500000000005457</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15909.56</v>
      </c>
      <c r="D243" s="1">
        <f>'PR-RAS'!E247</f>
        <v>2257.21</v>
      </c>
      <c r="E243" s="1">
        <v>0</v>
      </c>
      <c r="F243" s="1">
        <v>0</v>
      </c>
      <c r="G243" s="2">
        <f t="shared" si="0"/>
        <v>4942.6031599999997</v>
      </c>
      <c r="H243" s="2">
        <f t="shared" si="1"/>
        <v>0.6500000000005457</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15909.56</v>
      </c>
      <c r="D246" s="1">
        <f>'PR-RAS'!E250</f>
        <v>2257.21</v>
      </c>
      <c r="E246" s="1">
        <v>0</v>
      </c>
      <c r="F246" s="1">
        <v>0</v>
      </c>
      <c r="G246" s="2">
        <f t="shared" si="0"/>
        <v>5003.8751000000002</v>
      </c>
      <c r="H246" s="2">
        <f t="shared" si="1"/>
        <v>0.6500000000005457</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93935.38</v>
      </c>
      <c r="D248" s="1">
        <f>'PR-RAS'!E252</f>
        <v>297368.83</v>
      </c>
      <c r="E248" s="1">
        <v>0</v>
      </c>
      <c r="F248" s="1">
        <v>0</v>
      </c>
      <c r="G248" s="2">
        <f t="shared" si="0"/>
        <v>170102.24088</v>
      </c>
      <c r="H248" s="2">
        <f t="shared" si="1"/>
        <v>0.54999999998835847</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93935.38</v>
      </c>
      <c r="D255" s="1">
        <f>'PR-RAS'!E259</f>
        <v>297368.83</v>
      </c>
      <c r="E255" s="1">
        <v>0</v>
      </c>
      <c r="F255" s="1">
        <v>0</v>
      </c>
      <c r="G255" s="2">
        <f t="shared" si="0"/>
        <v>174922.95216000002</v>
      </c>
      <c r="H255" s="2">
        <f t="shared" si="1"/>
        <v>0.54999999998835847</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93935.38</v>
      </c>
      <c r="D256" s="1">
        <f>'PR-RAS'!E260</f>
        <v>297368.83</v>
      </c>
      <c r="E256" s="1">
        <v>0</v>
      </c>
      <c r="F256" s="1">
        <v>0</v>
      </c>
      <c r="G256" s="2">
        <f t="shared" si="0"/>
        <v>175611.62520000001</v>
      </c>
      <c r="H256" s="2">
        <f t="shared" si="1"/>
        <v>0.54999999998835847</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768881.21</v>
      </c>
      <c r="D259" s="1">
        <f>'PR-RAS'!E263</f>
        <v>93343.77</v>
      </c>
      <c r="E259" s="1">
        <v>0</v>
      </c>
      <c r="F259" s="1">
        <v>0</v>
      </c>
      <c r="G259" s="2">
        <f t="shared" si="0"/>
        <v>246536.73750000002</v>
      </c>
      <c r="H259" s="2">
        <f t="shared" si="1"/>
        <v>0.43999999995867256</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767819.42999999993</v>
      </c>
      <c r="D260" s="1">
        <f>'PR-RAS'!E264</f>
        <v>93343.77</v>
      </c>
      <c r="E260" s="1">
        <v>0</v>
      </c>
      <c r="F260" s="1">
        <v>0</v>
      </c>
      <c r="G260" s="2">
        <f t="shared" si="0"/>
        <v>247217.30523</v>
      </c>
      <c r="H260" s="2">
        <f t="shared" si="1"/>
        <v>0.65999999993073288</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10155.85</v>
      </c>
      <c r="D261" s="1">
        <f>'PR-RAS'!E265</f>
        <v>3720</v>
      </c>
      <c r="E261" s="1">
        <v>0</v>
      </c>
      <c r="F261" s="1">
        <v>0</v>
      </c>
      <c r="G261" s="2">
        <f t="shared" si="0"/>
        <v>4574.9209999999994</v>
      </c>
      <c r="H261" s="2">
        <f t="shared" si="1"/>
        <v>0.1499999999996362</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757663.58</v>
      </c>
      <c r="D263" s="1">
        <f>'PR-RAS'!E267</f>
        <v>89623.77</v>
      </c>
      <c r="E263" s="1">
        <v>0</v>
      </c>
      <c r="F263" s="1">
        <v>0</v>
      </c>
      <c r="G263" s="2">
        <f t="shared" si="0"/>
        <v>245470.71344000002</v>
      </c>
      <c r="H263" s="2">
        <f t="shared" si="1"/>
        <v>0.65000000003783498</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1061.78</v>
      </c>
      <c r="D269" s="1">
        <f>'PR-RAS'!E273</f>
        <v>0</v>
      </c>
      <c r="E269" s="1">
        <v>0</v>
      </c>
      <c r="F269" s="1">
        <v>0</v>
      </c>
      <c r="G269" s="2">
        <f t="shared" si="8"/>
        <v>284.55704000000003</v>
      </c>
      <c r="H269" s="2">
        <f t="shared" si="9"/>
        <v>0.22000000000002728</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1061.78</v>
      </c>
      <c r="D274" s="1">
        <f>'PR-RAS'!E278</f>
        <v>0</v>
      </c>
      <c r="E274" s="1">
        <v>0</v>
      </c>
      <c r="F274" s="1">
        <v>0</v>
      </c>
      <c r="G274" s="2">
        <f t="shared" si="8"/>
        <v>289.86594000000002</v>
      </c>
      <c r="H274" s="2">
        <f t="shared" si="9"/>
        <v>0.22000000000002728</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30244643.260000002</v>
      </c>
      <c r="D285" s="1">
        <f>'PR-RAS'!E289</f>
        <v>34852481.410000011</v>
      </c>
      <c r="E285" s="1">
        <v>0</v>
      </c>
      <c r="F285" s="1">
        <v>0</v>
      </c>
      <c r="G285" s="2">
        <f t="shared" si="8"/>
        <v>28385688.126720004</v>
      </c>
      <c r="H285" s="2">
        <f t="shared" si="9"/>
        <v>0.67000001296401024</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2950801.8399999961</v>
      </c>
      <c r="D286" s="1">
        <f>'PR-RAS'!E290</f>
        <v>1818946.1999999881</v>
      </c>
      <c r="E286" s="1">
        <v>0</v>
      </c>
      <c r="F286" s="1">
        <v>0</v>
      </c>
      <c r="G286" s="2">
        <f t="shared" si="8"/>
        <v>1877777.8583999919</v>
      </c>
      <c r="H286" s="2">
        <f t="shared" si="9"/>
        <v>0.35999999195337296</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1254164.08</v>
      </c>
      <c r="D288" s="1">
        <f>'PR-RAS'!E292</f>
        <v>1769862.75</v>
      </c>
      <c r="E288" s="1">
        <v>0</v>
      </c>
      <c r="F288" s="1">
        <v>0</v>
      </c>
      <c r="G288" s="2">
        <f t="shared" si="8"/>
        <v>1375846.3094599999</v>
      </c>
      <c r="H288" s="2">
        <f t="shared" si="9"/>
        <v>0.33000000007450581</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12727.16</v>
      </c>
      <c r="D290" s="1">
        <f>'PR-RAS'!E294</f>
        <v>29916.18</v>
      </c>
      <c r="E290" s="1">
        <v>0</v>
      </c>
      <c r="F290" s="1">
        <v>0</v>
      </c>
      <c r="G290" s="2">
        <f t="shared" si="8"/>
        <v>20969.701280000001</v>
      </c>
      <c r="H290" s="2">
        <f t="shared" si="9"/>
        <v>0.34000000000014552</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12727.16</v>
      </c>
      <c r="D291" s="1">
        <f>'PR-RAS'!E295</f>
        <v>29916.18</v>
      </c>
      <c r="E291" s="1">
        <v>0</v>
      </c>
      <c r="F291" s="1">
        <v>0</v>
      </c>
      <c r="G291" s="2">
        <f t="shared" si="8"/>
        <v>21042.2608</v>
      </c>
      <c r="H291" s="2">
        <f t="shared" si="9"/>
        <v>0.34000000000014552</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7956.77</v>
      </c>
      <c r="D293" s="1">
        <f>'PR-RAS'!E298</f>
        <v>505.11</v>
      </c>
      <c r="E293" s="1">
        <v>0</v>
      </c>
      <c r="F293" s="1">
        <v>0</v>
      </c>
      <c r="G293" s="2">
        <f t="shared" si="8"/>
        <v>2618.3610799999997</v>
      </c>
      <c r="H293" s="2">
        <f t="shared" si="9"/>
        <v>0.33999999999957708</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7956.77</v>
      </c>
      <c r="D306" s="1">
        <f>'PR-RAS'!E311</f>
        <v>505.11</v>
      </c>
      <c r="E306" s="1">
        <v>0</v>
      </c>
      <c r="F306" s="1">
        <v>0</v>
      </c>
      <c r="G306" s="2">
        <f t="shared" si="8"/>
        <v>2734.9319499999997</v>
      </c>
      <c r="H306" s="2">
        <f t="shared" si="9"/>
        <v>0.33999999999957708</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690.77</v>
      </c>
      <c r="D307" s="1">
        <f>'PR-RAS'!E312</f>
        <v>505.11</v>
      </c>
      <c r="E307" s="1">
        <v>0</v>
      </c>
      <c r="F307" s="1">
        <v>0</v>
      </c>
      <c r="G307" s="2">
        <f t="shared" si="8"/>
        <v>520.50293999999997</v>
      </c>
      <c r="H307" s="2">
        <f t="shared" si="9"/>
        <v>0.34000000000003183</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690.77</v>
      </c>
      <c r="D308" s="1">
        <f>'PR-RAS'!E313</f>
        <v>505.11</v>
      </c>
      <c r="E308" s="1">
        <v>0</v>
      </c>
      <c r="F308" s="1">
        <v>0</v>
      </c>
      <c r="G308" s="2">
        <f t="shared" si="8"/>
        <v>522.20393000000001</v>
      </c>
      <c r="H308" s="2">
        <f t="shared" si="9"/>
        <v>0.34000000000003183</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65</v>
      </c>
      <c r="D312" s="1">
        <f>'PR-RAS'!E317</f>
        <v>0</v>
      </c>
      <c r="E312" s="1">
        <v>0</v>
      </c>
      <c r="F312" s="1">
        <v>0</v>
      </c>
      <c r="G312" s="2">
        <f t="shared" si="8"/>
        <v>20.215</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65</v>
      </c>
      <c r="D313" s="1">
        <f>'PR-RAS'!E318</f>
        <v>0</v>
      </c>
      <c r="E313" s="1">
        <v>0</v>
      </c>
      <c r="F313" s="1">
        <v>0</v>
      </c>
      <c r="G313" s="2">
        <f t="shared" si="8"/>
        <v>20.28</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7201</v>
      </c>
      <c r="D321" s="1">
        <f>'PR-RAS'!E326</f>
        <v>0</v>
      </c>
      <c r="E321" s="1">
        <v>0</v>
      </c>
      <c r="F321" s="1">
        <v>0</v>
      </c>
      <c r="G321" s="2">
        <f t="shared" si="8"/>
        <v>2304.3200000000002</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7201</v>
      </c>
      <c r="D322" s="1">
        <f>'PR-RAS'!E327</f>
        <v>0</v>
      </c>
      <c r="E322" s="1">
        <v>0</v>
      </c>
      <c r="F322" s="1">
        <v>0</v>
      </c>
      <c r="G322" s="2">
        <f t="shared" si="8"/>
        <v>2311.5210000000002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2444846.09</v>
      </c>
      <c r="D345" s="1">
        <f>'PR-RAS'!E350</f>
        <v>314901.68</v>
      </c>
      <c r="E345" s="1">
        <v>0</v>
      </c>
      <c r="F345" s="1">
        <v>0</v>
      </c>
      <c r="G345" s="2">
        <f t="shared" si="8"/>
        <v>1057679.4107999997</v>
      </c>
      <c r="H345" s="2">
        <f t="shared" si="9"/>
        <v>0.40999999985797331</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9697.5300000000007</v>
      </c>
      <c r="D346" s="1">
        <f>'PR-RAS'!E351</f>
        <v>310.39999999999998</v>
      </c>
      <c r="E346" s="1">
        <v>0</v>
      </c>
      <c r="F346" s="1">
        <v>0</v>
      </c>
      <c r="G346" s="2">
        <f t="shared" si="8"/>
        <v>3559.8238499999998</v>
      </c>
      <c r="H346" s="2">
        <f t="shared" si="9"/>
        <v>0.86999999999932243</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9697.5300000000007</v>
      </c>
      <c r="D351" s="1">
        <f>'PR-RAS'!E356</f>
        <v>310.39999999999998</v>
      </c>
      <c r="E351" s="1">
        <v>0</v>
      </c>
      <c r="F351" s="1">
        <v>0</v>
      </c>
      <c r="G351" s="2">
        <f t="shared" si="8"/>
        <v>3611.4154999999996</v>
      </c>
      <c r="H351" s="2">
        <f t="shared" si="9"/>
        <v>0.86999999999932243</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9697.5300000000007</v>
      </c>
      <c r="D354" s="1">
        <f>'PR-RAS'!E359</f>
        <v>310.39999999999998</v>
      </c>
      <c r="E354" s="1">
        <v>0</v>
      </c>
      <c r="F354" s="1">
        <v>0</v>
      </c>
      <c r="G354" s="2">
        <f t="shared" si="8"/>
        <v>3642.3704899999998</v>
      </c>
      <c r="H354" s="2">
        <f t="shared" si="9"/>
        <v>0.86999999999932243</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260454.01</v>
      </c>
      <c r="D358" s="1">
        <f>'PR-RAS'!E363</f>
        <v>314591.27999999997</v>
      </c>
      <c r="E358" s="1">
        <v>0</v>
      </c>
      <c r="F358" s="1">
        <v>0</v>
      </c>
      <c r="G358" s="2">
        <f t="shared" si="8"/>
        <v>317600.25548999995</v>
      </c>
      <c r="H358" s="2">
        <f t="shared" si="9"/>
        <v>0.28999999997904524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157337.12000000002</v>
      </c>
      <c r="D364" s="1">
        <f>'PR-RAS'!E369</f>
        <v>222883.11999999997</v>
      </c>
      <c r="E364" s="1">
        <v>0</v>
      </c>
      <c r="F364" s="1">
        <v>0</v>
      </c>
      <c r="G364" s="2">
        <f t="shared" si="8"/>
        <v>218926.51968</v>
      </c>
      <c r="H364" s="2">
        <f t="shared" si="9"/>
        <v>0.23999999999068677</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129144.78</v>
      </c>
      <c r="D365" s="1">
        <f>'PR-RAS'!E370</f>
        <v>168003.58</v>
      </c>
      <c r="E365" s="1">
        <v>0</v>
      </c>
      <c r="F365" s="1">
        <v>0</v>
      </c>
      <c r="G365" s="2">
        <f t="shared" si="8"/>
        <v>169315.30615999998</v>
      </c>
      <c r="H365" s="2">
        <f t="shared" si="9"/>
        <v>0.64000000001396984</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3154.48</v>
      </c>
      <c r="D366" s="1">
        <f>'PR-RAS'!E371</f>
        <v>34487.68</v>
      </c>
      <c r="E366" s="1">
        <v>0</v>
      </c>
      <c r="F366" s="1">
        <v>0</v>
      </c>
      <c r="G366" s="2">
        <f t="shared" si="8"/>
        <v>26327.391599999999</v>
      </c>
      <c r="H366" s="2">
        <f t="shared" si="9"/>
        <v>0.79999999999972715</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20805</v>
      </c>
      <c r="D367" s="1">
        <f>'PR-RAS'!E372</f>
        <v>2825</v>
      </c>
      <c r="E367" s="1">
        <v>0</v>
      </c>
      <c r="F367" s="1">
        <v>0</v>
      </c>
      <c r="G367" s="2">
        <f t="shared" si="8"/>
        <v>9682.5300000000007</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14416.84</v>
      </c>
      <c r="E369" s="1">
        <v>0</v>
      </c>
      <c r="F369" s="1">
        <v>0</v>
      </c>
      <c r="G369" s="2">
        <f t="shared" si="8"/>
        <v>10610.794239999999</v>
      </c>
      <c r="H369" s="2">
        <f t="shared" si="9"/>
        <v>0.15999999999985448</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2522.69</v>
      </c>
      <c r="D370" s="1">
        <f>'PR-RAS'!E375</f>
        <v>1989.53</v>
      </c>
      <c r="E370" s="1">
        <v>0</v>
      </c>
      <c r="F370" s="1">
        <v>0</v>
      </c>
      <c r="G370" s="2">
        <f t="shared" si="8"/>
        <v>2399.1457500000001</v>
      </c>
      <c r="H370" s="2">
        <f t="shared" si="9"/>
        <v>0.77999999999997272</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1710.17</v>
      </c>
      <c r="D371" s="1">
        <f>'PR-RAS'!E376</f>
        <v>1160.49</v>
      </c>
      <c r="E371" s="1">
        <v>0</v>
      </c>
      <c r="F371" s="1">
        <v>0</v>
      </c>
      <c r="G371" s="2">
        <f t="shared" si="8"/>
        <v>1491.5255</v>
      </c>
      <c r="H371" s="2">
        <f t="shared" si="9"/>
        <v>0.66000000000008185</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100826.26</v>
      </c>
      <c r="D378" s="1">
        <f>'PR-RAS'!E383</f>
        <v>91708.160000000003</v>
      </c>
      <c r="E378" s="1">
        <v>0</v>
      </c>
      <c r="F378" s="1">
        <v>0</v>
      </c>
      <c r="G378" s="2">
        <f t="shared" si="8"/>
        <v>107159.45266000001</v>
      </c>
      <c r="H378" s="2">
        <f t="shared" si="9"/>
        <v>0.41999999999825377</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100826.26</v>
      </c>
      <c r="D379" s="1">
        <f>'PR-RAS'!E384</f>
        <v>91708.160000000003</v>
      </c>
      <c r="E379" s="1">
        <v>0</v>
      </c>
      <c r="F379" s="1">
        <v>0</v>
      </c>
      <c r="G379" s="2">
        <f t="shared" si="8"/>
        <v>107443.69524</v>
      </c>
      <c r="H379" s="2">
        <f t="shared" si="9"/>
        <v>0.41999999999825377</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2290.63</v>
      </c>
      <c r="D386" s="1">
        <f>'PR-RAS'!E391</f>
        <v>0</v>
      </c>
      <c r="E386" s="1">
        <v>0</v>
      </c>
      <c r="F386" s="1">
        <v>0</v>
      </c>
      <c r="G386" s="2">
        <f t="shared" si="8"/>
        <v>881.89255000000003</v>
      </c>
      <c r="H386" s="2">
        <f t="shared" si="9"/>
        <v>0.36999999999989086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2290.63</v>
      </c>
      <c r="D388" s="1">
        <f>'PR-RAS'!E393</f>
        <v>0</v>
      </c>
      <c r="E388" s="1">
        <v>0</v>
      </c>
      <c r="F388" s="1">
        <v>0</v>
      </c>
      <c r="G388" s="2">
        <f t="shared" si="8"/>
        <v>886.47381000000007</v>
      </c>
      <c r="H388" s="2">
        <f t="shared" si="9"/>
        <v>0.36999999999989086</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2174694.5499999998</v>
      </c>
      <c r="D397" s="1">
        <f>'PR-RAS'!E402</f>
        <v>0</v>
      </c>
      <c r="E397" s="1">
        <v>0</v>
      </c>
      <c r="F397" s="1">
        <v>0</v>
      </c>
      <c r="G397" s="2">
        <f t="shared" si="8"/>
        <v>861179.04180000001</v>
      </c>
      <c r="H397" s="2">
        <f t="shared" si="9"/>
        <v>0.45000000018626451</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2174694.5499999998</v>
      </c>
      <c r="D398" s="1">
        <f>'PR-RAS'!E403</f>
        <v>0</v>
      </c>
      <c r="E398" s="1">
        <v>0</v>
      </c>
      <c r="F398" s="1">
        <v>0</v>
      </c>
      <c r="G398" s="2">
        <f t="shared" si="8"/>
        <v>863353.73635000002</v>
      </c>
      <c r="H398" s="2">
        <f t="shared" si="9"/>
        <v>0.45000000018626451</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2436889.3199999998</v>
      </c>
      <c r="D403" s="1">
        <f>'PR-RAS'!E408</f>
        <v>314396.57</v>
      </c>
      <c r="E403" s="1">
        <v>0</v>
      </c>
      <c r="F403" s="1">
        <v>0</v>
      </c>
      <c r="G403" s="2">
        <f t="shared" si="8"/>
        <v>1232404.34892</v>
      </c>
      <c r="H403" s="2">
        <f t="shared" si="9"/>
        <v>0.74999999982537702</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2630.51</v>
      </c>
      <c r="D406" s="1">
        <f>'PR-RAS'!E411</f>
        <v>1631.39</v>
      </c>
      <c r="E406" s="1">
        <v>0</v>
      </c>
      <c r="F406" s="1">
        <v>0</v>
      </c>
      <c r="G406" s="2">
        <f t="shared" si="8"/>
        <v>2386.7824500000006</v>
      </c>
      <c r="H406" s="2">
        <f t="shared" si="9"/>
        <v>0.87999999999988177</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33203401.869999997</v>
      </c>
      <c r="D407" s="1">
        <f>'PR-RAS'!E412</f>
        <v>36671932.719999999</v>
      </c>
      <c r="E407" s="1">
        <v>0</v>
      </c>
      <c r="F407" s="1">
        <v>0</v>
      </c>
      <c r="G407" s="2">
        <f t="shared" si="8"/>
        <v>43258190.527860001</v>
      </c>
      <c r="H407" s="2">
        <f t="shared" si="9"/>
        <v>0.41000000387430191</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32689489.350000001</v>
      </c>
      <c r="D408" s="1">
        <f>'PR-RAS'!E413</f>
        <v>35167383.090000011</v>
      </c>
      <c r="E408" s="1">
        <v>0</v>
      </c>
      <c r="F408" s="1">
        <v>0</v>
      </c>
      <c r="G408" s="2">
        <f t="shared" si="8"/>
        <v>41930872.000710011</v>
      </c>
      <c r="H408" s="2">
        <f t="shared" si="9"/>
        <v>0.4400000125169754</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513912.51999999583</v>
      </c>
      <c r="D409" s="1">
        <f>'PR-RAS'!E414</f>
        <v>1504549.6299999878</v>
      </c>
      <c r="E409" s="1">
        <v>0</v>
      </c>
      <c r="F409" s="1">
        <v>0</v>
      </c>
      <c r="G409" s="2">
        <f t="shared" si="8"/>
        <v>1437388.8062399882</v>
      </c>
      <c r="H409" s="2">
        <f t="shared" si="9"/>
        <v>0.85000001639127731</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1254164.08</v>
      </c>
      <c r="D411" s="1">
        <f>'PR-RAS'!E416</f>
        <v>1769862.75</v>
      </c>
      <c r="E411" s="1">
        <v>0</v>
      </c>
      <c r="F411" s="1">
        <v>0</v>
      </c>
      <c r="G411" s="2">
        <f t="shared" si="8"/>
        <v>1965494.7278</v>
      </c>
      <c r="H411" s="2">
        <f t="shared" si="9"/>
        <v>0.33000000007450581</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15357.67</v>
      </c>
      <c r="D413" s="1">
        <f>'PR-RAS'!E418</f>
        <v>31547.57</v>
      </c>
      <c r="E413" s="1">
        <v>0</v>
      </c>
      <c r="F413" s="1">
        <v>0</v>
      </c>
      <c r="G413" s="2">
        <f t="shared" si="8"/>
        <v>32322.557719999997</v>
      </c>
      <c r="H413" s="2">
        <f t="shared" si="9"/>
        <v>0.76000000000021828</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14240.53</v>
      </c>
      <c r="D631" s="1">
        <f>'PR-RAS'!E637</f>
        <v>14240.53</v>
      </c>
      <c r="E631" s="1">
        <v>0</v>
      </c>
      <c r="F631" s="1">
        <v>0</v>
      </c>
      <c r="G631" s="2">
        <f t="shared" si="10"/>
        <v>26914.601700000003</v>
      </c>
      <c r="H631" s="2">
        <f t="shared" si="11"/>
        <v>0.93999999999869033</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33203401.869999997</v>
      </c>
      <c r="D633" s="1">
        <f>'PR-RAS'!E639</f>
        <v>36671932.719999999</v>
      </c>
      <c r="E633" s="1">
        <v>0</v>
      </c>
      <c r="F633" s="1">
        <v>0</v>
      </c>
      <c r="G633" s="2">
        <f t="shared" si="10"/>
        <v>67337872.939920008</v>
      </c>
      <c r="H633" s="2">
        <f t="shared" si="11"/>
        <v>0.41000000387430191</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32689489.350000001</v>
      </c>
      <c r="D634" s="1">
        <f>'PR-RAS'!E640</f>
        <v>35167383.090000011</v>
      </c>
      <c r="E634" s="1">
        <v>0</v>
      </c>
      <c r="F634" s="1">
        <v>0</v>
      </c>
      <c r="G634" s="2">
        <f t="shared" si="10"/>
        <v>65214353.750490017</v>
      </c>
      <c r="H634" s="2">
        <f t="shared" si="11"/>
        <v>0.4400000125169754</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513912.51999999583</v>
      </c>
      <c r="D635" s="1">
        <f>'PR-RAS'!E641</f>
        <v>1504549.6299999878</v>
      </c>
      <c r="E635" s="1">
        <v>0</v>
      </c>
      <c r="F635" s="1">
        <v>0</v>
      </c>
      <c r="G635" s="2">
        <f t="shared" si="10"/>
        <v>2233589.468519982</v>
      </c>
      <c r="H635" s="2">
        <f t="shared" si="11"/>
        <v>0.85000001639127731</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1268404.6100000001</v>
      </c>
      <c r="D637" s="1">
        <f>'PR-RAS'!E643</f>
        <v>1784103.28</v>
      </c>
      <c r="E637" s="1">
        <v>0</v>
      </c>
      <c r="F637" s="1">
        <v>0</v>
      </c>
      <c r="G637" s="2">
        <f t="shared" si="10"/>
        <v>3076084.7041199999</v>
      </c>
      <c r="H637" s="2">
        <f t="shared" si="11"/>
        <v>0.66999999992549419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1782317.1299999959</v>
      </c>
      <c r="D639" s="1">
        <f>'PR-RAS'!E645</f>
        <v>3288652.909999988</v>
      </c>
      <c r="E639" s="1">
        <v>0</v>
      </c>
      <c r="F639" s="1">
        <v>0</v>
      </c>
      <c r="G639" s="2">
        <f t="shared" si="10"/>
        <v>5333439.4420999819</v>
      </c>
      <c r="H639" s="2">
        <f t="shared" si="11"/>
        <v>0.22000000788830221</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2196957.14</v>
      </c>
      <c r="D641" s="1">
        <f>'PR-RAS'!E647</f>
        <v>2593517.35</v>
      </c>
      <c r="E641" s="1">
        <v>0</v>
      </c>
      <c r="F641" s="1">
        <v>0</v>
      </c>
      <c r="G641" s="2">
        <f t="shared" si="10"/>
        <v>4725754.7775999997</v>
      </c>
      <c r="H641" s="2">
        <f t="shared" si="11"/>
        <v>0.49000000022351742</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1421029.41</v>
      </c>
      <c r="D642" s="1">
        <f>'PR-RAS'!E649</f>
        <v>1997719.83</v>
      </c>
      <c r="E642" s="1">
        <v>0</v>
      </c>
      <c r="F642" s="1">
        <v>0</v>
      </c>
      <c r="G642" s="2">
        <f t="shared" si="10"/>
        <v>3471956.6738700001</v>
      </c>
      <c r="H642" s="2">
        <f t="shared" si="11"/>
        <v>0.57999999984167516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10493369.67</v>
      </c>
      <c r="D643" s="1">
        <f>'PR-RAS'!E650</f>
        <v>8435419.8300000001</v>
      </c>
      <c r="E643" s="1">
        <v>0</v>
      </c>
      <c r="F643" s="1">
        <v>0</v>
      </c>
      <c r="G643" s="2">
        <f t="shared" si="10"/>
        <v>17567822.38986</v>
      </c>
      <c r="H643" s="2">
        <f t="shared" si="11"/>
        <v>0.5</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9916679.25</v>
      </c>
      <c r="D644" s="1">
        <f>'PR-RAS'!E651</f>
        <v>7020109.8600000003</v>
      </c>
      <c r="E644" s="1">
        <v>0</v>
      </c>
      <c r="F644" s="1">
        <v>0</v>
      </c>
      <c r="G644" s="2">
        <f t="shared" si="10"/>
        <v>15404286.03771</v>
      </c>
      <c r="H644" s="2">
        <f t="shared" si="11"/>
        <v>0.38999999966472387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1997719.83</v>
      </c>
      <c r="D645" s="1">
        <f>'PR-RAS'!E652</f>
        <v>3413029.8</v>
      </c>
      <c r="E645" s="1">
        <v>0</v>
      </c>
      <c r="F645" s="1">
        <v>0</v>
      </c>
      <c r="G645" s="2">
        <f t="shared" si="10"/>
        <v>5682513.9529200001</v>
      </c>
      <c r="H645" s="2">
        <f t="shared" si="11"/>
        <v>0.37000000011175871</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748</v>
      </c>
      <c r="D647" s="1">
        <f>'PR-RAS'!E654</f>
        <v>744</v>
      </c>
      <c r="E647" s="1">
        <v>0</v>
      </c>
      <c r="F647" s="1">
        <v>0</v>
      </c>
      <c r="G647" s="2">
        <f t="shared" si="10"/>
        <v>1444.4560000000001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745</v>
      </c>
      <c r="D649" s="1">
        <f>'PR-RAS'!E656</f>
        <v>741</v>
      </c>
      <c r="E649" s="1">
        <v>0</v>
      </c>
      <c r="F649" s="1">
        <v>0</v>
      </c>
      <c r="G649" s="2">
        <f t="shared" si="10"/>
        <v>1443.096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11336.69</v>
      </c>
      <c r="D669" s="1">
        <f>'PR-RAS'!E676</f>
        <v>6227</v>
      </c>
      <c r="E669" s="1">
        <v>0</v>
      </c>
      <c r="F669" s="1">
        <v>0</v>
      </c>
      <c r="G669" s="2">
        <f t="shared" si="10"/>
        <v>15892.180920000003</v>
      </c>
      <c r="H669" s="2">
        <f t="shared" si="11"/>
        <v>0.30999999999949068</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990993.86</v>
      </c>
      <c r="D703" s="1">
        <f>'PR-RAS'!E710</f>
        <v>1127008.1599999999</v>
      </c>
      <c r="E703" s="1">
        <v>0</v>
      </c>
      <c r="F703" s="1">
        <v>0</v>
      </c>
      <c r="G703" s="2">
        <f t="shared" si="10"/>
        <v>2277997.1463599997</v>
      </c>
      <c r="H703" s="2">
        <f t="shared" si="11"/>
        <v>0.29999999993015081</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1979.28</v>
      </c>
      <c r="D705" s="1">
        <f>'PR-RAS'!E712</f>
        <v>2074.4299999999998</v>
      </c>
      <c r="E705" s="1">
        <v>0</v>
      </c>
      <c r="F705" s="1">
        <v>0</v>
      </c>
      <c r="G705" s="2">
        <f t="shared" si="10"/>
        <v>4314.2105599999995</v>
      </c>
      <c r="H705" s="2">
        <f t="shared" si="11"/>
        <v>0.70999999999980901</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28454.89</v>
      </c>
      <c r="D709" s="1">
        <f>'PR-RAS'!E716</f>
        <v>34710.9</v>
      </c>
      <c r="E709" s="1">
        <v>0</v>
      </c>
      <c r="F709" s="1">
        <v>0</v>
      </c>
      <c r="G709" s="2">
        <f t="shared" si="10"/>
        <v>69296.696519999998</v>
      </c>
      <c r="H709" s="2">
        <f t="shared" si="11"/>
        <v>0.20999999999912689</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17520.939999999999</v>
      </c>
      <c r="D710" s="1">
        <f>'PR-RAS'!E717</f>
        <v>13684.64</v>
      </c>
      <c r="E710" s="1">
        <v>0</v>
      </c>
      <c r="F710" s="1">
        <v>0</v>
      </c>
      <c r="G710" s="2">
        <f t="shared" si="10"/>
        <v>31827.165979999998</v>
      </c>
      <c r="H710" s="2">
        <f t="shared" si="11"/>
        <v>0.42000000000189175</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392556.15</v>
      </c>
      <c r="D711" s="1">
        <f>'PR-RAS'!E718</f>
        <v>383598.41</v>
      </c>
      <c r="E711" s="1">
        <v>0</v>
      </c>
      <c r="F711" s="1">
        <v>0</v>
      </c>
      <c r="G711" s="2">
        <f t="shared" si="10"/>
        <v>823424.60869999998</v>
      </c>
      <c r="H711" s="2">
        <f t="shared" si="11"/>
        <v>0.55999999999767169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94</v>
      </c>
      <c r="E713" s="1">
        <v>0</v>
      </c>
      <c r="F713" s="1">
        <v>0</v>
      </c>
      <c r="G713" s="2">
        <f t="shared" si="10"/>
        <v>133.85599999999999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50800.35</v>
      </c>
      <c r="D714" s="1">
        <f>'PR-RAS'!E721</f>
        <v>54185.74</v>
      </c>
      <c r="E714" s="1">
        <v>0</v>
      </c>
      <c r="F714" s="1">
        <v>0</v>
      </c>
      <c r="G714" s="2">
        <f t="shared" si="10"/>
        <v>113489.51478999999</v>
      </c>
      <c r="H714" s="2">
        <f t="shared" si="11"/>
        <v>0.61000000000058208</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636385.19999999995</v>
      </c>
      <c r="D715" s="1">
        <f>'PR-RAS'!E722</f>
        <v>701439.65</v>
      </c>
      <c r="E715" s="1">
        <v>0</v>
      </c>
      <c r="F715" s="1">
        <v>0</v>
      </c>
      <c r="G715" s="2">
        <f t="shared" si="10"/>
        <v>1456034.8529999999</v>
      </c>
      <c r="H715" s="2">
        <f t="shared" si="11"/>
        <v>0.54999999993015081</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86763.13</v>
      </c>
      <c r="D716" s="1">
        <f>'PR-RAS'!E723</f>
        <v>98219.11</v>
      </c>
      <c r="E716" s="1">
        <v>0</v>
      </c>
      <c r="F716" s="1">
        <v>0</v>
      </c>
      <c r="G716" s="2">
        <f t="shared" si="10"/>
        <v>202488.96524999998</v>
      </c>
      <c r="H716" s="2">
        <f t="shared" si="11"/>
        <v>0.24000000000523869</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3493.29</v>
      </c>
      <c r="D719" s="1">
        <f>'PR-RAS'!E726</f>
        <v>2050</v>
      </c>
      <c r="E719" s="1">
        <v>0</v>
      </c>
      <c r="F719" s="1">
        <v>0</v>
      </c>
      <c r="G719" s="2">
        <f t="shared" si="10"/>
        <v>5451.9822199999999</v>
      </c>
      <c r="H719" s="2">
        <f t="shared" si="11"/>
        <v>0.28999999999996362</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92627.1</v>
      </c>
      <c r="D812" s="1">
        <f>'PR-RAS'!E819</f>
        <v>296572.48</v>
      </c>
      <c r="E812" s="1">
        <v>0</v>
      </c>
      <c r="F812" s="1">
        <v>0</v>
      </c>
      <c r="G812" s="2">
        <f t="shared" si="18"/>
        <v>556161.14066000003</v>
      </c>
      <c r="H812" s="2">
        <f t="shared" si="19"/>
        <v>0.57999999998719431</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1308.28</v>
      </c>
      <c r="D816" s="1">
        <f>'PR-RAS'!E823</f>
        <v>796.35</v>
      </c>
      <c r="E816" s="1">
        <v>0</v>
      </c>
      <c r="F816" s="1">
        <v>0</v>
      </c>
      <c r="G816" s="2">
        <f t="shared" si="18"/>
        <v>2364.2986999999998</v>
      </c>
      <c r="H816" s="2">
        <f t="shared" si="19"/>
        <v>0.62999999999999545</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28970506.359999999</v>
      </c>
      <c r="D984" s="6">
        <f>BILANCA!E6</f>
        <v>30469677.269999996</v>
      </c>
      <c r="E984" s="6">
        <v>0</v>
      </c>
      <c r="F984" s="6">
        <v>0</v>
      </c>
      <c r="G984" s="7">
        <f t="shared" ref="G984:G1241" si="22">B984/1000*C984+B984/500*D984</f>
        <v>89909.8609</v>
      </c>
      <c r="H984" s="7">
        <f t="shared" si="19"/>
        <v>0.62999999523162842</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24572743.550000001</v>
      </c>
      <c r="D985" s="1">
        <f>BILANCA!E7</f>
        <v>24289528.279999997</v>
      </c>
      <c r="E985" s="1">
        <v>0</v>
      </c>
      <c r="F985" s="1">
        <v>0</v>
      </c>
      <c r="G985" s="2">
        <f t="shared" si="22"/>
        <v>146303.60021999999</v>
      </c>
      <c r="H985" s="2">
        <f t="shared" si="19"/>
        <v>0.72999999672174454</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3281164.6900000004</v>
      </c>
      <c r="D986" s="1">
        <f>BILANCA!E8</f>
        <v>3271159.79</v>
      </c>
      <c r="E986" s="1">
        <v>0</v>
      </c>
      <c r="F986" s="1">
        <v>0</v>
      </c>
      <c r="G986" s="2">
        <f t="shared" si="22"/>
        <v>29470.452810000003</v>
      </c>
      <c r="H986" s="2">
        <f t="shared" si="19"/>
        <v>0.51999999955296516</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3250965.56</v>
      </c>
      <c r="D987" s="1">
        <f>BILANCA!E9</f>
        <v>3250965.56</v>
      </c>
      <c r="E987" s="1">
        <v>0</v>
      </c>
      <c r="F987" s="1">
        <v>0</v>
      </c>
      <c r="G987" s="2">
        <f t="shared" si="22"/>
        <v>39011.586719999999</v>
      </c>
      <c r="H987" s="2">
        <f t="shared" si="19"/>
        <v>0.87999999988824129</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61529.97</v>
      </c>
      <c r="D988" s="1">
        <f>BILANCA!E10</f>
        <v>61840.37</v>
      </c>
      <c r="E988" s="1">
        <v>0</v>
      </c>
      <c r="F988" s="1">
        <v>0</v>
      </c>
      <c r="G988" s="2">
        <f t="shared" si="22"/>
        <v>926.05355000000009</v>
      </c>
      <c r="H988" s="2">
        <f t="shared" si="19"/>
        <v>0.40000000000145519</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31330.84</v>
      </c>
      <c r="D989" s="1">
        <f>BILANCA!E11</f>
        <v>41646.14</v>
      </c>
      <c r="E989" s="1">
        <v>0</v>
      </c>
      <c r="F989" s="1">
        <v>0</v>
      </c>
      <c r="G989" s="2">
        <f t="shared" si="22"/>
        <v>687.73872000000006</v>
      </c>
      <c r="H989" s="2">
        <f t="shared" si="19"/>
        <v>0.2999999999992724</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21225346.859999999</v>
      </c>
      <c r="D990" s="1">
        <f>BILANCA!E12</f>
        <v>20952136.489999998</v>
      </c>
      <c r="E990" s="1">
        <v>0</v>
      </c>
      <c r="F990" s="1">
        <v>0</v>
      </c>
      <c r="G990" s="2">
        <f t="shared" si="22"/>
        <v>441907.33888</v>
      </c>
      <c r="H990" s="2">
        <f t="shared" si="19"/>
        <v>0.62999999895691872</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16865965.440000001</v>
      </c>
      <c r="D991" s="1">
        <f>BILANCA!E13</f>
        <v>16598749.540000001</v>
      </c>
      <c r="E991" s="1">
        <v>0</v>
      </c>
      <c r="F991" s="1">
        <v>0</v>
      </c>
      <c r="G991" s="2">
        <f t="shared" si="22"/>
        <v>400507.71616000001</v>
      </c>
      <c r="H991" s="2">
        <f t="shared" si="19"/>
        <v>0.90000000037252903</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70855.77</v>
      </c>
      <c r="D992" s="1">
        <f>BILANCA!E14</f>
        <v>70855.77</v>
      </c>
      <c r="E992" s="1">
        <v>0</v>
      </c>
      <c r="F992" s="1">
        <v>0</v>
      </c>
      <c r="G992" s="2">
        <f t="shared" si="22"/>
        <v>1913.1057899999998</v>
      </c>
      <c r="H992" s="2">
        <f t="shared" si="19"/>
        <v>0.45999999999185093</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21306418.120000001</v>
      </c>
      <c r="D993" s="1">
        <f>BILANCA!E15</f>
        <v>21306418.120000001</v>
      </c>
      <c r="E993" s="1">
        <v>0</v>
      </c>
      <c r="F993" s="1">
        <v>0</v>
      </c>
      <c r="G993" s="2">
        <f t="shared" si="22"/>
        <v>639192.54360000009</v>
      </c>
      <c r="H993" s="2">
        <f t="shared" si="19"/>
        <v>0.24000000208616257</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4511308.45</v>
      </c>
      <c r="D996" s="1">
        <f>BILANCA!E18</f>
        <v>4778524.3499999996</v>
      </c>
      <c r="E996" s="1">
        <v>0</v>
      </c>
      <c r="F996" s="1">
        <v>0</v>
      </c>
      <c r="G996" s="2">
        <f t="shared" si="22"/>
        <v>182888.64295000001</v>
      </c>
      <c r="H996" s="2">
        <f t="shared" si="19"/>
        <v>0.79999999981373549</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682721.13999999873</v>
      </c>
      <c r="D997" s="1">
        <f>BILANCA!E19</f>
        <v>591997.06999999937</v>
      </c>
      <c r="E997" s="1">
        <v>0</v>
      </c>
      <c r="F997" s="1">
        <v>0</v>
      </c>
      <c r="G997" s="2">
        <f t="shared" si="22"/>
        <v>26134.013919999968</v>
      </c>
      <c r="H997" s="2">
        <f t="shared" si="19"/>
        <v>0.20999999810010195</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5377406.8399999999</v>
      </c>
      <c r="D998" s="1">
        <f>BILANCA!E20</f>
        <v>5443235.0899999999</v>
      </c>
      <c r="E998" s="1">
        <v>0</v>
      </c>
      <c r="F998" s="1">
        <v>0</v>
      </c>
      <c r="G998" s="2">
        <f t="shared" si="22"/>
        <v>243958.15529999998</v>
      </c>
      <c r="H998" s="2">
        <f t="shared" si="19"/>
        <v>0.25</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527129.63</v>
      </c>
      <c r="D999" s="1">
        <f>BILANCA!E21</f>
        <v>552705.91</v>
      </c>
      <c r="E999" s="1">
        <v>0</v>
      </c>
      <c r="F999" s="1">
        <v>0</v>
      </c>
      <c r="G999" s="2">
        <f t="shared" si="22"/>
        <v>26120.663200000003</v>
      </c>
      <c r="H999" s="2">
        <f t="shared" si="19"/>
        <v>0.4599999999627471</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268096.63</v>
      </c>
      <c r="D1000" s="1">
        <f>BILANCA!E22</f>
        <v>270256.84999999998</v>
      </c>
      <c r="E1000" s="1">
        <v>0</v>
      </c>
      <c r="F1000" s="1">
        <v>0</v>
      </c>
      <c r="G1000" s="2">
        <f t="shared" si="22"/>
        <v>13746.375609999999</v>
      </c>
      <c r="H1000" s="2">
        <f t="shared" si="19"/>
        <v>0.52000000001862645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312.06</v>
      </c>
      <c r="D1001" s="1">
        <f>BILANCA!E23</f>
        <v>312.06</v>
      </c>
      <c r="E1001" s="1">
        <v>0</v>
      </c>
      <c r="F1001" s="1">
        <v>0</v>
      </c>
      <c r="G1001" s="2">
        <f t="shared" si="22"/>
        <v>16.851239999999997</v>
      </c>
      <c r="H1001" s="2">
        <f t="shared" si="19"/>
        <v>0.12000000000000455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334583.76</v>
      </c>
      <c r="D1002" s="1">
        <f>BILANCA!E24</f>
        <v>345844.94</v>
      </c>
      <c r="E1002" s="1">
        <v>0</v>
      </c>
      <c r="F1002" s="1">
        <v>0</v>
      </c>
      <c r="G1002" s="2">
        <f t="shared" si="22"/>
        <v>19499.19916</v>
      </c>
      <c r="H1002" s="2">
        <f t="shared" si="19"/>
        <v>0.29999999998835847</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8692.81</v>
      </c>
      <c r="D1003" s="1">
        <f>BILANCA!E25</f>
        <v>10682.34</v>
      </c>
      <c r="E1003" s="1">
        <v>0</v>
      </c>
      <c r="F1003" s="1">
        <v>0</v>
      </c>
      <c r="G1003" s="2">
        <f t="shared" si="22"/>
        <v>601.14980000000003</v>
      </c>
      <c r="H1003" s="2">
        <f t="shared" si="19"/>
        <v>0.53000000000065484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93097.73</v>
      </c>
      <c r="D1004" s="1">
        <f>BILANCA!E26</f>
        <v>92959.93</v>
      </c>
      <c r="E1004" s="1">
        <v>0</v>
      </c>
      <c r="F1004" s="1">
        <v>0</v>
      </c>
      <c r="G1004" s="2">
        <f t="shared" si="22"/>
        <v>5859.3693899999998</v>
      </c>
      <c r="H1004" s="2">
        <f t="shared" si="19"/>
        <v>0.34000000001105946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5926598.3200000003</v>
      </c>
      <c r="D1006" s="1">
        <f>BILANCA!E28</f>
        <v>6124000.0499999998</v>
      </c>
      <c r="E1006" s="1">
        <v>0</v>
      </c>
      <c r="F1006" s="1">
        <v>0</v>
      </c>
      <c r="G1006" s="2">
        <f t="shared" si="22"/>
        <v>418015.76366</v>
      </c>
      <c r="H1006" s="2">
        <f t="shared" si="19"/>
        <v>0.37000000011175871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8660.1699999999983</v>
      </c>
      <c r="D1007" s="1">
        <f>BILANCA!E29</f>
        <v>4811.2099999999991</v>
      </c>
      <c r="E1007" s="1">
        <v>0</v>
      </c>
      <c r="F1007" s="1">
        <v>0</v>
      </c>
      <c r="G1007" s="2">
        <f t="shared" si="22"/>
        <v>438.78215999999992</v>
      </c>
      <c r="H1007" s="2">
        <f t="shared" si="19"/>
        <v>0.37999999999738066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23226.51</v>
      </c>
      <c r="D1008" s="1">
        <f>BILANCA!E30</f>
        <v>23226.51</v>
      </c>
      <c r="E1008" s="1">
        <v>0</v>
      </c>
      <c r="F1008" s="1">
        <v>0</v>
      </c>
      <c r="G1008" s="2">
        <f t="shared" si="22"/>
        <v>1741.9882499999999</v>
      </c>
      <c r="H1008" s="2">
        <f t="shared" si="19"/>
        <v>0.98000000000320142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14566.34</v>
      </c>
      <c r="D1012" s="1">
        <f>BILANCA!E34</f>
        <v>18415.3</v>
      </c>
      <c r="E1012" s="1">
        <v>0</v>
      </c>
      <c r="F1012" s="1">
        <v>0</v>
      </c>
      <c r="G1012" s="2">
        <f t="shared" si="22"/>
        <v>1490.5112600000002</v>
      </c>
      <c r="H1012" s="2">
        <f t="shared" si="19"/>
        <v>0.63999999999941792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3658051.11</v>
      </c>
      <c r="D1013" s="1">
        <f>BILANCA!E35</f>
        <v>3748926.2899999996</v>
      </c>
      <c r="E1013" s="1">
        <v>0</v>
      </c>
      <c r="F1013" s="1">
        <v>0</v>
      </c>
      <c r="G1013" s="2">
        <f t="shared" si="22"/>
        <v>334677.11069999996</v>
      </c>
      <c r="H1013" s="2">
        <f t="shared" si="19"/>
        <v>0.39999999944120646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3655721.6</v>
      </c>
      <c r="D1014" s="1">
        <f>BILANCA!E36</f>
        <v>3747429.76</v>
      </c>
      <c r="E1014" s="1">
        <v>0</v>
      </c>
      <c r="F1014" s="1">
        <v>0</v>
      </c>
      <c r="G1014" s="2">
        <f t="shared" si="22"/>
        <v>345668.01471999998</v>
      </c>
      <c r="H1014" s="2">
        <f t="shared" si="19"/>
        <v>0.64000000013038516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663.61</v>
      </c>
      <c r="D1015" s="1">
        <f>BILANCA!E37</f>
        <v>663.61</v>
      </c>
      <c r="E1015" s="1">
        <v>0</v>
      </c>
      <c r="F1015" s="1">
        <v>0</v>
      </c>
      <c r="G1015" s="2">
        <f t="shared" si="22"/>
        <v>63.706560000000003</v>
      </c>
      <c r="H1015" s="2">
        <f t="shared" si="19"/>
        <v>0.77999999999997272</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4164.84</v>
      </c>
      <c r="D1016" s="1">
        <f>BILANCA!E38</f>
        <v>4164.84</v>
      </c>
      <c r="E1016" s="1">
        <v>0</v>
      </c>
      <c r="F1016" s="1">
        <v>0</v>
      </c>
      <c r="G1016" s="2">
        <f t="shared" si="22"/>
        <v>412.31916000000007</v>
      </c>
      <c r="H1016" s="2">
        <f t="shared" si="19"/>
        <v>0.31999999999970896</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2498.94</v>
      </c>
      <c r="D1018" s="1">
        <f>BILANCA!E40</f>
        <v>3331.92</v>
      </c>
      <c r="E1018" s="1">
        <v>0</v>
      </c>
      <c r="F1018" s="1">
        <v>0</v>
      </c>
      <c r="G1018" s="2">
        <f t="shared" si="22"/>
        <v>320.69730000000004</v>
      </c>
      <c r="H1018" s="2">
        <f t="shared" si="19"/>
        <v>0.13999999999987267</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9949</v>
      </c>
      <c r="D1023" s="1">
        <f>BILANCA!E45</f>
        <v>7652.3799999999974</v>
      </c>
      <c r="E1023" s="1">
        <v>0</v>
      </c>
      <c r="F1023" s="1">
        <v>0</v>
      </c>
      <c r="G1023" s="2">
        <f t="shared" si="22"/>
        <v>1010.1503999999999</v>
      </c>
      <c r="H1023" s="2">
        <f t="shared" si="19"/>
        <v>0.37999999999738066</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65360.46</v>
      </c>
      <c r="D1025" s="1">
        <f>BILANCA!E47</f>
        <v>65360.46</v>
      </c>
      <c r="E1025" s="1">
        <v>0</v>
      </c>
      <c r="F1025" s="1">
        <v>0</v>
      </c>
      <c r="G1025" s="2">
        <f t="shared" si="22"/>
        <v>8235.4179600000007</v>
      </c>
      <c r="H1025" s="2">
        <f t="shared" si="19"/>
        <v>0.91999999999825377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5355.1</v>
      </c>
      <c r="D1026" s="1">
        <f>BILANCA!E48</f>
        <v>5355.1</v>
      </c>
      <c r="E1026" s="1">
        <v>0</v>
      </c>
      <c r="F1026" s="1">
        <v>0</v>
      </c>
      <c r="G1026" s="2">
        <f t="shared" si="22"/>
        <v>690.80790000000002</v>
      </c>
      <c r="H1026" s="2">
        <f t="shared" si="19"/>
        <v>0.2000000000007276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60766.559999999998</v>
      </c>
      <c r="D1028" s="1">
        <f>BILANCA!E50</f>
        <v>63063.18</v>
      </c>
      <c r="E1028" s="1">
        <v>0</v>
      </c>
      <c r="F1028" s="1">
        <v>0</v>
      </c>
      <c r="G1028" s="2">
        <f t="shared" si="22"/>
        <v>8410.1813999999995</v>
      </c>
      <c r="H1028" s="2">
        <f t="shared" si="19"/>
        <v>0.62000000000261934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116752.05</v>
      </c>
      <c r="D1032" s="1">
        <f>BILANCA!E54</f>
        <v>117741</v>
      </c>
      <c r="E1032" s="1">
        <v>0</v>
      </c>
      <c r="F1032" s="1">
        <v>0</v>
      </c>
      <c r="G1032" s="2">
        <f t="shared" si="22"/>
        <v>17259.46845</v>
      </c>
      <c r="H1032" s="2">
        <f t="shared" si="19"/>
        <v>5.0000000002910383E-2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116752.05</v>
      </c>
      <c r="D1033" s="1">
        <f>BILANCA!E55</f>
        <v>117741</v>
      </c>
      <c r="E1033" s="1">
        <v>0</v>
      </c>
      <c r="F1033" s="1">
        <v>0</v>
      </c>
      <c r="G1033" s="2">
        <f t="shared" si="22"/>
        <v>17611.702499999999</v>
      </c>
      <c r="H1033" s="2">
        <f t="shared" si="19"/>
        <v>5.0000000002910383E-2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66232</v>
      </c>
      <c r="D1034" s="1">
        <f>BILANCA!E56</f>
        <v>66232</v>
      </c>
      <c r="E1034" s="1">
        <v>0</v>
      </c>
      <c r="F1034" s="1">
        <v>0</v>
      </c>
      <c r="G1034" s="2">
        <f t="shared" si="22"/>
        <v>10133.495999999999</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66232</v>
      </c>
      <c r="D1035" s="1">
        <f>BILANCA!E57</f>
        <v>66232</v>
      </c>
      <c r="E1035" s="1">
        <v>0</v>
      </c>
      <c r="F1035" s="1">
        <v>0</v>
      </c>
      <c r="G1035" s="2">
        <f t="shared" si="22"/>
        <v>10332.191999999999</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4397762.8099999996</v>
      </c>
      <c r="D1046" s="1">
        <f>BILANCA!E68</f>
        <v>6180148.9900000002</v>
      </c>
      <c r="E1046" s="1">
        <v>0</v>
      </c>
      <c r="F1046" s="1">
        <v>0</v>
      </c>
      <c r="G1046" s="2">
        <f t="shared" si="22"/>
        <v>1055757.82977</v>
      </c>
      <c r="H1046" s="2">
        <f t="shared" si="19"/>
        <v>0.20000000018626451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1997719.83</v>
      </c>
      <c r="D1047" s="1">
        <f>BILANCA!E69</f>
        <v>3413029.8</v>
      </c>
      <c r="E1047" s="1">
        <v>0</v>
      </c>
      <c r="F1047" s="1">
        <v>0</v>
      </c>
      <c r="G1047" s="2">
        <f t="shared" si="22"/>
        <v>564721.88352000003</v>
      </c>
      <c r="H1047" s="2">
        <f t="shared" si="19"/>
        <v>0.37000000011175871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1995628.99</v>
      </c>
      <c r="D1048" s="1">
        <f>BILANCA!E70</f>
        <v>3410540.69</v>
      </c>
      <c r="E1048" s="1">
        <v>0</v>
      </c>
      <c r="F1048" s="1">
        <v>0</v>
      </c>
      <c r="G1048" s="2">
        <f t="shared" si="22"/>
        <v>573086.17405000003</v>
      </c>
      <c r="H1048" s="2">
        <f t="shared" si="19"/>
        <v>0.32000000006519258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1995628.99</v>
      </c>
      <c r="D1050" s="1">
        <f>BILANCA!E72</f>
        <v>3410540.69</v>
      </c>
      <c r="E1050" s="1">
        <v>0</v>
      </c>
      <c r="F1050" s="1">
        <v>0</v>
      </c>
      <c r="G1050" s="2">
        <f t="shared" si="22"/>
        <v>590719.59479</v>
      </c>
      <c r="H1050" s="2">
        <f t="shared" si="19"/>
        <v>0.32000000006519258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2090.84</v>
      </c>
      <c r="D1054" s="1">
        <f>BILANCA!E76</f>
        <v>2489.11</v>
      </c>
      <c r="E1054" s="1">
        <v>0</v>
      </c>
      <c r="F1054" s="1">
        <v>0</v>
      </c>
      <c r="G1054" s="2">
        <f t="shared" si="22"/>
        <v>501.90325999999999</v>
      </c>
      <c r="H1054" s="2">
        <f t="shared" si="19"/>
        <v>0.26999999999998181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157482.28</v>
      </c>
      <c r="D1056" s="1">
        <f>BILANCA!E78</f>
        <v>109435</v>
      </c>
      <c r="E1056" s="1">
        <v>0</v>
      </c>
      <c r="F1056" s="1">
        <v>0</v>
      </c>
      <c r="G1056" s="2">
        <f t="shared" si="22"/>
        <v>27473.716439999997</v>
      </c>
      <c r="H1056" s="2">
        <f t="shared" si="19"/>
        <v>0.27999999999883585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3970.85</v>
      </c>
      <c r="D1061" s="1">
        <f>BILANCA!E83</f>
        <v>4431.87</v>
      </c>
      <c r="E1061" s="1">
        <v>0</v>
      </c>
      <c r="F1061" s="1">
        <v>0</v>
      </c>
      <c r="G1061" s="2">
        <f t="shared" si="22"/>
        <v>1001.0980199999999</v>
      </c>
      <c r="H1061" s="2">
        <f t="shared" si="19"/>
        <v>0.28000000000020009</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35573.93</v>
      </c>
      <c r="D1062" s="1">
        <f>BILANCA!E84</f>
        <v>38606.43</v>
      </c>
      <c r="E1062" s="1">
        <v>0</v>
      </c>
      <c r="F1062" s="1">
        <v>0</v>
      </c>
      <c r="G1062" s="2">
        <f t="shared" si="22"/>
        <v>8910.1564099999996</v>
      </c>
      <c r="H1062" s="2">
        <f t="shared" si="19"/>
        <v>0.5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117937.5</v>
      </c>
      <c r="D1064" s="1">
        <f>BILANCA!E86</f>
        <v>66396.7</v>
      </c>
      <c r="E1064" s="1">
        <v>0</v>
      </c>
      <c r="F1064" s="1">
        <v>0</v>
      </c>
      <c r="G1064" s="2">
        <f t="shared" si="22"/>
        <v>20309.2029</v>
      </c>
      <c r="H1064" s="2">
        <f t="shared" si="19"/>
        <v>0.80000000000291038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18429.98</v>
      </c>
      <c r="D1112" s="1">
        <f>BILANCA!E134</f>
        <v>18429.98</v>
      </c>
      <c r="E1112" s="1">
        <v>0</v>
      </c>
      <c r="F1112" s="1">
        <v>0</v>
      </c>
      <c r="G1112" s="2">
        <f t="shared" si="22"/>
        <v>7132.4022599999998</v>
      </c>
      <c r="H1112" s="2">
        <f t="shared" si="23"/>
        <v>4.0000000000873115E-2</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18429.98</v>
      </c>
      <c r="D1113" s="1">
        <f>BILANCA!E135</f>
        <v>18429.98</v>
      </c>
      <c r="E1113" s="1">
        <v>0</v>
      </c>
      <c r="F1113" s="1">
        <v>0</v>
      </c>
      <c r="G1113" s="2">
        <f t="shared" si="22"/>
        <v>7187.6921999999995</v>
      </c>
      <c r="H1113" s="2">
        <f t="shared" si="23"/>
        <v>4.0000000000873115E-2</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18429.98</v>
      </c>
      <c r="D1118" s="1">
        <f>BILANCA!E140</f>
        <v>18429.98</v>
      </c>
      <c r="E1118" s="1">
        <v>0</v>
      </c>
      <c r="F1118" s="1">
        <v>0</v>
      </c>
      <c r="G1118" s="2">
        <f t="shared" si="22"/>
        <v>7464.1419000000005</v>
      </c>
      <c r="H1118" s="2">
        <f t="shared" si="23"/>
        <v>4.0000000000873115E-2</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24543.07</v>
      </c>
      <c r="D1124" s="1">
        <f>BILANCA!E146</f>
        <v>44105.47</v>
      </c>
      <c r="E1124" s="1">
        <v>0</v>
      </c>
      <c r="F1124" s="1">
        <v>0</v>
      </c>
      <c r="G1124" s="2">
        <f t="shared" si="22"/>
        <v>15898.315409999999</v>
      </c>
      <c r="H1124" s="2">
        <f t="shared" si="23"/>
        <v>0.54000000000087311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29776.87</v>
      </c>
      <c r="D1138" s="1">
        <f>BILANCA!E160</f>
        <v>54050.92</v>
      </c>
      <c r="E1138" s="1">
        <v>0</v>
      </c>
      <c r="F1138" s="1">
        <v>0</v>
      </c>
      <c r="G1138" s="2">
        <f t="shared" si="22"/>
        <v>21371.200049999999</v>
      </c>
      <c r="H1138" s="2">
        <f t="shared" si="23"/>
        <v>0.21000000000276486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5233.8</v>
      </c>
      <c r="D1141" s="1">
        <f>BILANCA!E163</f>
        <v>9945.4500000000007</v>
      </c>
      <c r="E1141" s="1">
        <v>0</v>
      </c>
      <c r="F1141" s="1">
        <v>0</v>
      </c>
      <c r="G1141" s="2">
        <f t="shared" si="22"/>
        <v>3969.7026000000001</v>
      </c>
      <c r="H1141" s="2">
        <f t="shared" si="23"/>
        <v>0.6500000000005457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2630.51</v>
      </c>
      <c r="D1142" s="1">
        <f>BILANCA!E164</f>
        <v>1631.39</v>
      </c>
      <c r="E1142" s="1">
        <v>0</v>
      </c>
      <c r="F1142" s="1">
        <v>0</v>
      </c>
      <c r="G1142" s="2">
        <f t="shared" si="22"/>
        <v>937.03311000000008</v>
      </c>
      <c r="H1142" s="2">
        <f t="shared" si="23"/>
        <v>0.87999999999988177</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2630.51</v>
      </c>
      <c r="D1144" s="1">
        <f>BILANCA!E166</f>
        <v>1631.39</v>
      </c>
      <c r="E1144" s="1">
        <v>0</v>
      </c>
      <c r="F1144" s="1">
        <v>0</v>
      </c>
      <c r="G1144" s="2">
        <f t="shared" si="22"/>
        <v>948.81969000000004</v>
      </c>
      <c r="H1144" s="2">
        <f t="shared" si="23"/>
        <v>0.87999999999988177</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2196957.14</v>
      </c>
      <c r="D1148" s="1">
        <f>BILANCA!E170</f>
        <v>2593517.35</v>
      </c>
      <c r="E1148" s="1">
        <v>0</v>
      </c>
      <c r="F1148" s="1">
        <v>0</v>
      </c>
      <c r="G1148" s="2">
        <f t="shared" si="22"/>
        <v>1218358.6536000001</v>
      </c>
      <c r="H1148" s="2">
        <f t="shared" si="23"/>
        <v>0.49000000022351742</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2196957.14</v>
      </c>
      <c r="D1151" s="1">
        <f>BILANCA!E173</f>
        <v>2593517.35</v>
      </c>
      <c r="E1151" s="1">
        <v>0</v>
      </c>
      <c r="F1151" s="1">
        <v>0</v>
      </c>
      <c r="G1151" s="2">
        <f t="shared" si="22"/>
        <v>1240510.6291200002</v>
      </c>
      <c r="H1151" s="2">
        <f t="shared" si="23"/>
        <v>0.49000000022351742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28970506.360000003</v>
      </c>
      <c r="D1152" s="1">
        <f>BILANCA!E175</f>
        <v>30469677.270000003</v>
      </c>
      <c r="E1152" s="1">
        <v>0</v>
      </c>
      <c r="F1152" s="1">
        <v>0</v>
      </c>
      <c r="G1152" s="2">
        <f t="shared" si="22"/>
        <v>15194766.492100004</v>
      </c>
      <c r="H1152" s="2">
        <f t="shared" si="23"/>
        <v>0.63000000640749931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2581658.0300000003</v>
      </c>
      <c r="D1153" s="1">
        <f>BILANCA!E176</f>
        <v>2841518.5300000003</v>
      </c>
      <c r="E1153" s="1">
        <v>0</v>
      </c>
      <c r="F1153" s="1">
        <v>0</v>
      </c>
      <c r="G1153" s="2">
        <f t="shared" si="22"/>
        <v>1404998.1653000002</v>
      </c>
      <c r="H1153" s="2">
        <f t="shared" si="23"/>
        <v>0.5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2575728.56</v>
      </c>
      <c r="D1154" s="1">
        <f>BILANCA!E177</f>
        <v>2838776.97</v>
      </c>
      <c r="E1154" s="1">
        <v>0</v>
      </c>
      <c r="F1154" s="1">
        <v>0</v>
      </c>
      <c r="G1154" s="2">
        <f t="shared" si="22"/>
        <v>1411311.3075000001</v>
      </c>
      <c r="H1154" s="2">
        <f t="shared" si="23"/>
        <v>0.46999999973922968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2174279.61</v>
      </c>
      <c r="D1155" s="1">
        <f>BILANCA!E178</f>
        <v>2589837.6</v>
      </c>
      <c r="E1155" s="1">
        <v>0</v>
      </c>
      <c r="F1155" s="1">
        <v>0</v>
      </c>
      <c r="G1155" s="2">
        <f t="shared" si="22"/>
        <v>1264880.2273200001</v>
      </c>
      <c r="H1155" s="2">
        <f t="shared" si="23"/>
        <v>0.7900000000372529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258275.43</v>
      </c>
      <c r="D1156" s="1">
        <f>BILANCA!E179</f>
        <v>166083.94</v>
      </c>
      <c r="E1156" s="1">
        <v>0</v>
      </c>
      <c r="F1156" s="1">
        <v>0</v>
      </c>
      <c r="G1156" s="2">
        <f t="shared" si="22"/>
        <v>102146.69263000001</v>
      </c>
      <c r="H1156" s="2">
        <f t="shared" si="23"/>
        <v>0.48999999999068677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72.52</v>
      </c>
      <c r="D1157" s="1">
        <f>BILANCA!E180</f>
        <v>41.56</v>
      </c>
      <c r="E1157" s="1">
        <v>0</v>
      </c>
      <c r="F1157" s="1">
        <v>0</v>
      </c>
      <c r="G1157" s="2">
        <f t="shared" si="22"/>
        <v>27.081359999999997</v>
      </c>
      <c r="H1157" s="2">
        <f t="shared" si="23"/>
        <v>0.92000000000000171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72.52</v>
      </c>
      <c r="D1160" s="1">
        <f>BILANCA!E183</f>
        <v>41.56</v>
      </c>
      <c r="E1160" s="1">
        <v>0</v>
      </c>
      <c r="F1160" s="1">
        <v>0</v>
      </c>
      <c r="G1160" s="2">
        <f t="shared" si="22"/>
        <v>27.548279999999998</v>
      </c>
      <c r="H1160" s="2">
        <f t="shared" si="23"/>
        <v>0.92000000000000171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143101</v>
      </c>
      <c r="D1165" s="1">
        <f>BILANCA!E188</f>
        <v>82813.87</v>
      </c>
      <c r="E1165" s="1">
        <v>0</v>
      </c>
      <c r="F1165" s="1">
        <v>0</v>
      </c>
      <c r="G1165" s="2">
        <f t="shared" si="22"/>
        <v>56188.630679999995</v>
      </c>
      <c r="H1165" s="2">
        <f t="shared" si="23"/>
        <v>0.13000000000465661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4867.83</v>
      </c>
      <c r="D1166" s="1">
        <f>BILANCA!E189</f>
        <v>2741.56</v>
      </c>
      <c r="E1166" s="1">
        <v>0</v>
      </c>
      <c r="F1166" s="1">
        <v>0</v>
      </c>
      <c r="G1166" s="2">
        <f t="shared" si="22"/>
        <v>1894.2238499999999</v>
      </c>
      <c r="H1166" s="2">
        <f t="shared" si="23"/>
        <v>0.61000000000012733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1061.6400000000001</v>
      </c>
      <c r="D1211" s="1">
        <f>BILANCA!E234</f>
        <v>0</v>
      </c>
      <c r="E1211" s="1">
        <v>0</v>
      </c>
      <c r="F1211" s="1">
        <v>0</v>
      </c>
      <c r="G1211" s="2">
        <f t="shared" si="22"/>
        <v>242.05392000000003</v>
      </c>
      <c r="H1211" s="2">
        <f t="shared" si="23"/>
        <v>0.35999999999989996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1061.6400000000001</v>
      </c>
      <c r="D1212" s="1">
        <f>BILANCA!E235</f>
        <v>0</v>
      </c>
      <c r="E1212" s="1">
        <v>0</v>
      </c>
      <c r="F1212" s="1">
        <v>0</v>
      </c>
      <c r="G1212" s="2">
        <f t="shared" si="22"/>
        <v>243.11556000000004</v>
      </c>
      <c r="H1212" s="2">
        <f t="shared" si="23"/>
        <v>0.35999999999989996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26388848.330000002</v>
      </c>
      <c r="D1214" s="1">
        <f>BILANCA!E237</f>
        <v>27628158.740000002</v>
      </c>
      <c r="E1214" s="1">
        <v>0</v>
      </c>
      <c r="F1214" s="1">
        <v>0</v>
      </c>
      <c r="G1214" s="2">
        <f t="shared" si="22"/>
        <v>18860033.302110001</v>
      </c>
      <c r="H1214" s="2">
        <f t="shared" si="23"/>
        <v>0.58999999985098839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24591173.530000001</v>
      </c>
      <c r="D1215" s="1">
        <f>BILANCA!E238</f>
        <v>24307958.260000002</v>
      </c>
      <c r="E1215" s="1">
        <v>0</v>
      </c>
      <c r="F1215" s="1">
        <v>0</v>
      </c>
      <c r="G1215" s="2">
        <f t="shared" si="22"/>
        <v>16984044.891600002</v>
      </c>
      <c r="H1215" s="2">
        <f t="shared" si="23"/>
        <v>0.73000000044703484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24591173.530000001</v>
      </c>
      <c r="D1216" s="1">
        <f>BILANCA!E239</f>
        <v>24307958.260000002</v>
      </c>
      <c r="E1216" s="1">
        <v>0</v>
      </c>
      <c r="F1216" s="1">
        <v>0</v>
      </c>
      <c r="G1216" s="2">
        <f t="shared" si="22"/>
        <v>17057251.981650002</v>
      </c>
      <c r="H1216" s="2">
        <f t="shared" si="23"/>
        <v>0.73000000044703484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15759522.390000001</v>
      </c>
      <c r="D1217" s="1">
        <f>BILANCA!E240</f>
        <v>15602721.960000001</v>
      </c>
      <c r="E1217" s="1">
        <v>0</v>
      </c>
      <c r="F1217" s="1">
        <v>0</v>
      </c>
      <c r="G1217" s="2">
        <f t="shared" si="22"/>
        <v>10989802.11654</v>
      </c>
      <c r="H1217" s="2">
        <f t="shared" si="23"/>
        <v>0.42999999970197678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8831651.1400000006</v>
      </c>
      <c r="D1218" s="1">
        <f>BILANCA!E241</f>
        <v>8705236.3000000007</v>
      </c>
      <c r="E1218" s="1">
        <v>0</v>
      </c>
      <c r="F1218" s="1">
        <v>0</v>
      </c>
      <c r="G1218" s="2">
        <f t="shared" si="22"/>
        <v>6166899.0789000001</v>
      </c>
      <c r="H1218" s="2">
        <f t="shared" si="23"/>
        <v>0.44000000134110451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1782317.1300000001</v>
      </c>
      <c r="D1222" s="1">
        <f>BILANCA!E245</f>
        <v>3288652.9099999997</v>
      </c>
      <c r="E1222" s="1">
        <v>0</v>
      </c>
      <c r="F1222" s="1">
        <v>0</v>
      </c>
      <c r="G1222" s="2">
        <f t="shared" si="22"/>
        <v>1997949.8850499999</v>
      </c>
      <c r="H1222" s="2">
        <f t="shared" si="23"/>
        <v>0.22000000043772161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2023445.54</v>
      </c>
      <c r="D1223" s="1">
        <f>BILANCA!E246</f>
        <v>3403777.8899999997</v>
      </c>
      <c r="E1223" s="1">
        <v>0</v>
      </c>
      <c r="F1223" s="1">
        <v>0</v>
      </c>
      <c r="G1223" s="2">
        <f t="shared" si="22"/>
        <v>2119440.3167999997</v>
      </c>
      <c r="H1223" s="2">
        <f t="shared" si="23"/>
        <v>0.57000000029802322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2009205.01</v>
      </c>
      <c r="D1224" s="1">
        <f>BILANCA!E247</f>
        <v>3389537.36</v>
      </c>
      <c r="E1224" s="1">
        <v>0</v>
      </c>
      <c r="F1224" s="1">
        <v>0</v>
      </c>
      <c r="G1224" s="2">
        <f t="shared" si="22"/>
        <v>2117975.41493</v>
      </c>
      <c r="H1224" s="2">
        <f t="shared" si="23"/>
        <v>0.36999999987892807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14240.53</v>
      </c>
      <c r="D1226" s="1">
        <f>BILANCA!E249</f>
        <v>14240.53</v>
      </c>
      <c r="E1226" s="1">
        <v>0</v>
      </c>
      <c r="F1226" s="1">
        <v>0</v>
      </c>
      <c r="G1226" s="2">
        <f t="shared" si="22"/>
        <v>10381.346369999999</v>
      </c>
      <c r="H1226" s="2">
        <f t="shared" si="23"/>
        <v>0.93999999999869033</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241128.41</v>
      </c>
      <c r="D1227" s="1">
        <f>BILANCA!E250</f>
        <v>115124.98</v>
      </c>
      <c r="E1227" s="1">
        <v>0</v>
      </c>
      <c r="F1227" s="1">
        <v>0</v>
      </c>
      <c r="G1227" s="2">
        <f t="shared" si="22"/>
        <v>115016.32227999999</v>
      </c>
      <c r="H1227" s="2">
        <f t="shared" si="23"/>
        <v>0.430000000007567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241128.41</v>
      </c>
      <c r="D1229" s="1">
        <f>BILANCA!E252</f>
        <v>115124.98</v>
      </c>
      <c r="E1229" s="1">
        <v>0</v>
      </c>
      <c r="F1229" s="1">
        <v>0</v>
      </c>
      <c r="G1229" s="2">
        <f t="shared" si="22"/>
        <v>115959.07902</v>
      </c>
      <c r="H1229" s="2">
        <f t="shared" si="23"/>
        <v>0.430000000007567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12727.16</v>
      </c>
      <c r="D1232" s="1">
        <f>BILANCA!E255</f>
        <v>29916.18</v>
      </c>
      <c r="E1232" s="1">
        <v>0</v>
      </c>
      <c r="F1232" s="1">
        <v>0</v>
      </c>
      <c r="G1232" s="2">
        <f t="shared" si="22"/>
        <v>18067.320479999998</v>
      </c>
      <c r="H1232" s="2">
        <f t="shared" si="23"/>
        <v>0.34000000000014552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2630.51</v>
      </c>
      <c r="D1233" s="1">
        <f>BILANCA!E256</f>
        <v>1631.39</v>
      </c>
      <c r="E1233" s="1">
        <v>0</v>
      </c>
      <c r="F1233" s="1">
        <v>0</v>
      </c>
      <c r="G1233" s="2">
        <f t="shared" si="22"/>
        <v>1473.3225000000002</v>
      </c>
      <c r="H1233" s="2">
        <f t="shared" si="23"/>
        <v>0.87999999999988177</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340056.68</v>
      </c>
      <c r="D1236" s="1">
        <f>BILANCA!E259</f>
        <v>186062.76</v>
      </c>
      <c r="E1236" s="1">
        <v>0</v>
      </c>
      <c r="F1236" s="1">
        <v>0</v>
      </c>
      <c r="G1236" s="2">
        <f t="shared" si="22"/>
        <v>180182.09659999999</v>
      </c>
      <c r="H1236" s="2">
        <f t="shared" si="23"/>
        <v>0.55999999999767169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340056.68</v>
      </c>
      <c r="D1237" s="1">
        <f>BILANCA!E260</f>
        <v>186062.76</v>
      </c>
      <c r="E1237" s="1">
        <v>0</v>
      </c>
      <c r="F1237" s="1">
        <v>0</v>
      </c>
      <c r="G1237" s="2">
        <f t="shared" si="22"/>
        <v>180894.27880000003</v>
      </c>
      <c r="H1237" s="2">
        <f t="shared" si="23"/>
        <v>0.55999999999767169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17433.310000000001</v>
      </c>
      <c r="D1240" s="1">
        <f>BILANCA!E264</f>
        <v>18305.12</v>
      </c>
      <c r="E1240" s="1">
        <v>0</v>
      </c>
      <c r="F1240" s="1">
        <v>0</v>
      </c>
      <c r="G1240" s="2">
        <f t="shared" si="22"/>
        <v>13889.192349999999</v>
      </c>
      <c r="H1240" s="2">
        <f t="shared" si="23"/>
        <v>0.43000000000029104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12343.56</v>
      </c>
      <c r="D1241" s="1">
        <f>BILANCA!E265</f>
        <v>35745.800000000003</v>
      </c>
      <c r="E1241" s="1">
        <v>0</v>
      </c>
      <c r="F1241" s="1">
        <v>0</v>
      </c>
      <c r="G1241" s="2">
        <f t="shared" si="22"/>
        <v>21629.471280000005</v>
      </c>
      <c r="H1241" s="2">
        <f t="shared" si="23"/>
        <v>0.63999999999759893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2630.51</v>
      </c>
      <c r="D1243" s="1">
        <f>BILANCA!E267</f>
        <v>1631.39</v>
      </c>
      <c r="E1243" s="1">
        <v>0</v>
      </c>
      <c r="F1243" s="1">
        <v>0</v>
      </c>
      <c r="G1243" s="2">
        <f t="shared" si="24"/>
        <v>1532.2554</v>
      </c>
      <c r="H1243" s="2">
        <f t="shared" si="23"/>
        <v>0.87999999999988177</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108415.9</v>
      </c>
      <c r="D1244" s="1">
        <f>BILANCA!E268</f>
        <v>53957.599999999999</v>
      </c>
      <c r="E1244" s="1">
        <v>0</v>
      </c>
      <c r="F1244" s="1">
        <v>0</v>
      </c>
      <c r="G1244" s="2">
        <f t="shared" si="24"/>
        <v>56462.417099999999</v>
      </c>
      <c r="H1244" s="2">
        <f t="shared" si="23"/>
        <v>0.50000000000727596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9501.69</v>
      </c>
      <c r="D1245" s="1">
        <f>BILANCA!E269</f>
        <v>12419.19</v>
      </c>
      <c r="E1245" s="1">
        <v>0</v>
      </c>
      <c r="F1245" s="1">
        <v>0</v>
      </c>
      <c r="G1245" s="2">
        <f t="shared" si="24"/>
        <v>8997.0983400000005</v>
      </c>
      <c r="H1245" s="2">
        <f t="shared" si="23"/>
        <v>0.5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19.91</v>
      </c>
      <c r="D1247" s="1">
        <f>BILANCA!E271</f>
        <v>19.91</v>
      </c>
      <c r="E1247" s="1">
        <v>0</v>
      </c>
      <c r="F1247" s="1">
        <v>0</v>
      </c>
      <c r="G1247" s="2">
        <f t="shared" si="24"/>
        <v>15.76872</v>
      </c>
      <c r="H1247" s="2">
        <f t="shared" si="23"/>
        <v>0.17999999999999972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6886.13</v>
      </c>
      <c r="D1263" s="1">
        <f>BILANCA!E287</f>
        <v>6018.75</v>
      </c>
      <c r="E1263" s="1">
        <v>0</v>
      </c>
      <c r="F1263" s="1">
        <v>0</v>
      </c>
      <c r="G1263" s="2">
        <f t="shared" si="24"/>
        <v>5298.6164000000008</v>
      </c>
      <c r="H1263" s="2">
        <f t="shared" si="23"/>
        <v>0.38000000000010914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2568842.4300000002</v>
      </c>
      <c r="D1264" s="1">
        <f>BILANCA!E288</f>
        <v>2832758.22</v>
      </c>
      <c r="E1264" s="1">
        <v>0</v>
      </c>
      <c r="F1264" s="1">
        <v>0</v>
      </c>
      <c r="G1264" s="2">
        <f t="shared" si="24"/>
        <v>2313854.8424700005</v>
      </c>
      <c r="H1264" s="2">
        <f t="shared" si="23"/>
        <v>0.65000000037252903</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387.72</v>
      </c>
      <c r="D1265" s="1">
        <f>BILANCA!E289</f>
        <v>284.83</v>
      </c>
      <c r="E1265" s="1">
        <v>0</v>
      </c>
      <c r="F1265" s="1">
        <v>0</v>
      </c>
      <c r="G1265" s="2">
        <f t="shared" si="24"/>
        <v>269.98115999999999</v>
      </c>
      <c r="H1265" s="2">
        <f t="shared" si="23"/>
        <v>0.44999999999998863</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4480.1099999999997</v>
      </c>
      <c r="D1266" s="1">
        <f>BILANCA!E290</f>
        <v>2456.73</v>
      </c>
      <c r="E1266" s="1">
        <v>0</v>
      </c>
      <c r="F1266" s="1">
        <v>0</v>
      </c>
      <c r="G1266" s="2">
        <f t="shared" si="24"/>
        <v>2658.3803099999996</v>
      </c>
      <c r="H1266" s="2">
        <f t="shared" si="23"/>
        <v>0.37999999999965439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16133.62</v>
      </c>
      <c r="D1273" s="1">
        <f>BILANCA!E297</f>
        <v>16043.62</v>
      </c>
      <c r="E1273" s="1">
        <v>0</v>
      </c>
      <c r="F1273" s="1">
        <v>0</v>
      </c>
      <c r="G1273" s="2">
        <f t="shared" si="24"/>
        <v>13984.0494</v>
      </c>
      <c r="H1273" s="2">
        <f t="shared" si="23"/>
        <v>0.75999999999839929</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4622.93</v>
      </c>
      <c r="D1274" s="1">
        <f>BILANCA!E298</f>
        <v>4057.53</v>
      </c>
      <c r="E1274" s="1">
        <v>0</v>
      </c>
      <c r="F1274" s="1">
        <v>0</v>
      </c>
      <c r="G1274" s="2">
        <f t="shared" si="24"/>
        <v>3706.7550900000001</v>
      </c>
      <c r="H1274" s="2">
        <f t="shared" si="23"/>
        <v>0.53999999999950887</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6774.9</v>
      </c>
      <c r="D1275" s="1">
        <f>BILANCA!E299</f>
        <v>2074.16</v>
      </c>
      <c r="E1275" s="1">
        <v>0</v>
      </c>
      <c r="F1275" s="1">
        <v>0</v>
      </c>
      <c r="G1275" s="2">
        <f t="shared" si="24"/>
        <v>3189.5802399999993</v>
      </c>
      <c r="H1275" s="2">
        <f t="shared" si="23"/>
        <v>0.26000000000021828</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106721.89</v>
      </c>
      <c r="D1278" s="1">
        <f>BILANCA!E302</f>
        <v>50324.15</v>
      </c>
      <c r="E1278" s="1">
        <v>0</v>
      </c>
      <c r="F1278" s="1">
        <v>0</v>
      </c>
      <c r="G1278" s="2">
        <f t="shared" si="24"/>
        <v>61174.206049999993</v>
      </c>
      <c r="H1278" s="2">
        <f t="shared" si="23"/>
        <v>0.26000000000203727</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32689489.350000001</v>
      </c>
      <c r="D1408" s="1">
        <f>'RAS-funkcijski'!E114</f>
        <v>35167383.090000004</v>
      </c>
      <c r="E1408" s="1">
        <v>0</v>
      </c>
      <c r="F1408" s="1">
        <v>0</v>
      </c>
      <c r="G1408" s="2">
        <f t="shared" si="24"/>
        <v>11332668.1083</v>
      </c>
      <c r="H1408" s="2">
        <f t="shared" si="27"/>
        <v>0.44000000506639481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32689489.350000001</v>
      </c>
      <c r="D1416" s="1">
        <f>'RAS-funkcijski'!E122</f>
        <v>35167383.090000004</v>
      </c>
      <c r="E1416" s="1">
        <v>0</v>
      </c>
      <c r="F1416" s="1">
        <v>0</v>
      </c>
      <c r="G1416" s="2">
        <f t="shared" si="24"/>
        <v>12156862.15254</v>
      </c>
      <c r="H1416" s="2">
        <f t="shared" si="27"/>
        <v>0.44000000506639481</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32689489.350000001</v>
      </c>
      <c r="D1418" s="1">
        <f>'RAS-funkcijski'!E124</f>
        <v>35167383.090000004</v>
      </c>
      <c r="E1418" s="1">
        <v>0</v>
      </c>
      <c r="F1418" s="1">
        <v>0</v>
      </c>
      <c r="G1418" s="2">
        <f t="shared" si="24"/>
        <v>12362910.663600001</v>
      </c>
      <c r="H1418" s="2">
        <f t="shared" si="27"/>
        <v>0.44000000506639481</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32689489.350000001</v>
      </c>
      <c r="D1435" s="13">
        <f>'RAS-funkcijski'!E141</f>
        <v>35167383.090000004</v>
      </c>
      <c r="E1435" s="13">
        <v>0</v>
      </c>
      <c r="F1435" s="13">
        <v>0</v>
      </c>
      <c r="G1435" s="14">
        <f t="shared" si="24"/>
        <v>14114323.007610003</v>
      </c>
      <c r="H1435" s="14">
        <f t="shared" si="27"/>
        <v>0.44000000506639481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1786.15</v>
      </c>
      <c r="E1469" s="1">
        <v>0</v>
      </c>
      <c r="F1469" s="1">
        <v>0</v>
      </c>
      <c r="G1469" s="2">
        <f t="shared" si="24"/>
        <v>121.45820000000002</v>
      </c>
      <c r="H1469" s="2">
        <f t="shared" si="27"/>
        <v>0.15000000000009095</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1786.15</v>
      </c>
      <c r="E1475" s="1">
        <v>0</v>
      </c>
      <c r="F1475" s="1">
        <v>0</v>
      </c>
      <c r="G1475" s="2">
        <f t="shared" si="24"/>
        <v>142.89200000000002</v>
      </c>
      <c r="H1475" s="2">
        <f t="shared" si="27"/>
        <v>0.15000000000009095</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1786.15</v>
      </c>
      <c r="E1476" s="1">
        <v>0</v>
      </c>
      <c r="F1476" s="1">
        <v>0</v>
      </c>
      <c r="G1476" s="2">
        <f t="shared" si="24"/>
        <v>146.46430000000001</v>
      </c>
      <c r="H1476" s="2">
        <f t="shared" si="27"/>
        <v>0.15000000000009095</v>
      </c>
      <c r="I1476" s="10">
        <f t="shared" ref="I1476:I1479" si="33">G1476*H1476</f>
        <v>21.969645000013323</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2580596.39</v>
      </c>
      <c r="D1480" s="6"/>
      <c r="E1480" s="6">
        <v>0</v>
      </c>
      <c r="F1480" s="6">
        <v>0</v>
      </c>
      <c r="G1480" s="7">
        <f t="shared" ref="G1480:G1580" si="34">B1480/1000*C1480</f>
        <v>2580.5963900000002</v>
      </c>
      <c r="H1480" s="7">
        <f t="shared" ref="H1480:H1580" si="35">ABS(C1480-ROUND(C1480,0))</f>
        <v>0.39000000013038516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35572896.050000004</v>
      </c>
      <c r="D1481" s="1">
        <v>0</v>
      </c>
      <c r="E1481" s="1">
        <v>0</v>
      </c>
      <c r="F1481" s="1">
        <v>0</v>
      </c>
      <c r="G1481" s="2">
        <f t="shared" si="34"/>
        <v>71145.792100000006</v>
      </c>
      <c r="H1481" s="2">
        <f t="shared" si="35"/>
        <v>5.0000004470348358E-2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42874.59</v>
      </c>
      <c r="D1482" s="1">
        <v>0</v>
      </c>
      <c r="E1482" s="1">
        <v>0</v>
      </c>
      <c r="F1482" s="1">
        <v>0</v>
      </c>
      <c r="G1482" s="2">
        <f t="shared" si="34"/>
        <v>128.62376999999998</v>
      </c>
      <c r="H1482" s="2">
        <f t="shared" si="35"/>
        <v>0.41000000000349246</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35223667.75</v>
      </c>
      <c r="D1483" s="1">
        <v>0</v>
      </c>
      <c r="E1483" s="1">
        <v>0</v>
      </c>
      <c r="F1483" s="1">
        <v>0</v>
      </c>
      <c r="G1483" s="2">
        <f t="shared" si="34"/>
        <v>140894.671</v>
      </c>
      <c r="H1483" s="2">
        <f t="shared" si="35"/>
        <v>0.25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31030396.039999999</v>
      </c>
      <c r="D1484" s="1">
        <v>0</v>
      </c>
      <c r="E1484" s="1">
        <v>0</v>
      </c>
      <c r="F1484" s="1">
        <v>0</v>
      </c>
      <c r="G1484" s="2">
        <f t="shared" si="34"/>
        <v>155151.98019999999</v>
      </c>
      <c r="H1484" s="2">
        <f t="shared" si="35"/>
        <v>3.9999999105930328E-2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3600870.27</v>
      </c>
      <c r="D1485" s="1">
        <v>0</v>
      </c>
      <c r="E1485" s="1">
        <v>0</v>
      </c>
      <c r="F1485" s="1">
        <v>0</v>
      </c>
      <c r="G1485" s="2">
        <f t="shared" si="34"/>
        <v>21605.22162</v>
      </c>
      <c r="H1485" s="2">
        <f t="shared" si="35"/>
        <v>0.27000000001862645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112651.81</v>
      </c>
      <c r="D1486" s="1">
        <v>0</v>
      </c>
      <c r="E1486" s="1">
        <v>0</v>
      </c>
      <c r="F1486" s="1">
        <v>0</v>
      </c>
      <c r="G1486" s="2">
        <f t="shared" si="34"/>
        <v>788.56267000000003</v>
      </c>
      <c r="H1486" s="2">
        <f t="shared" si="35"/>
        <v>0.19000000000232831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297368.83</v>
      </c>
      <c r="D1489" s="1">
        <v>0</v>
      </c>
      <c r="E1489" s="1">
        <v>0</v>
      </c>
      <c r="F1489" s="1">
        <v>0</v>
      </c>
      <c r="G1489" s="2">
        <f t="shared" si="34"/>
        <v>2973.6883000000003</v>
      </c>
      <c r="H1489" s="2">
        <f t="shared" si="35"/>
        <v>0.16999999998370185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182380.79999999999</v>
      </c>
      <c r="D1491" s="1">
        <v>0</v>
      </c>
      <c r="E1491" s="1">
        <v>0</v>
      </c>
      <c r="F1491" s="1">
        <v>0</v>
      </c>
      <c r="G1491" s="2">
        <f t="shared" si="34"/>
        <v>2188.5695999999998</v>
      </c>
      <c r="H1491" s="2">
        <f t="shared" si="35"/>
        <v>0.20000000001164153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306353.71000000002</v>
      </c>
      <c r="D1492" s="1">
        <v>0</v>
      </c>
      <c r="E1492" s="1">
        <v>0</v>
      </c>
      <c r="F1492" s="1">
        <v>0</v>
      </c>
      <c r="G1492" s="2">
        <f t="shared" si="34"/>
        <v>3982.5982300000001</v>
      </c>
      <c r="H1492" s="2">
        <f t="shared" si="35"/>
        <v>0.28999999997904524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35311973.910000004</v>
      </c>
      <c r="D1499" s="1">
        <v>0</v>
      </c>
      <c r="E1499" s="1">
        <v>0</v>
      </c>
      <c r="F1499" s="1">
        <v>0</v>
      </c>
      <c r="G1499" s="2">
        <f t="shared" si="34"/>
        <v>706239.47820000013</v>
      </c>
      <c r="H1499" s="2">
        <f t="shared" si="35"/>
        <v>8.999999612569809E-2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99419.63</v>
      </c>
      <c r="D1500" s="1">
        <v>0</v>
      </c>
      <c r="E1500" s="1">
        <v>0</v>
      </c>
      <c r="F1500" s="1">
        <v>0</v>
      </c>
      <c r="G1500" s="2">
        <f t="shared" si="34"/>
        <v>2087.8122300000005</v>
      </c>
      <c r="H1500" s="2">
        <f t="shared" si="35"/>
        <v>0.36999999999534339</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34904074.300000004</v>
      </c>
      <c r="D1501" s="1">
        <v>0</v>
      </c>
      <c r="E1501" s="1">
        <v>0</v>
      </c>
      <c r="F1501" s="1">
        <v>0</v>
      </c>
      <c r="G1501" s="2">
        <f t="shared" si="34"/>
        <v>767889.63460000011</v>
      </c>
      <c r="H1501" s="2">
        <f t="shared" si="35"/>
        <v>0.30000000447034836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30614838.050000001</v>
      </c>
      <c r="D1502" s="1">
        <v>0</v>
      </c>
      <c r="E1502" s="1">
        <v>0</v>
      </c>
      <c r="F1502" s="1">
        <v>0</v>
      </c>
      <c r="G1502" s="2">
        <f t="shared" si="34"/>
        <v>704141.27515</v>
      </c>
      <c r="H1502" s="2">
        <f t="shared" si="35"/>
        <v>5.000000074505806E-2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3693061.76</v>
      </c>
      <c r="D1503" s="1">
        <v>0</v>
      </c>
      <c r="E1503" s="1">
        <v>0</v>
      </c>
      <c r="F1503" s="1">
        <v>0</v>
      </c>
      <c r="G1503" s="2">
        <f t="shared" si="34"/>
        <v>88633.482239999998</v>
      </c>
      <c r="H1503" s="2">
        <f t="shared" si="35"/>
        <v>0.24000000022351742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112682.77</v>
      </c>
      <c r="D1504" s="1">
        <v>0</v>
      </c>
      <c r="E1504" s="1">
        <v>0</v>
      </c>
      <c r="F1504" s="1">
        <v>0</v>
      </c>
      <c r="G1504" s="2">
        <f t="shared" si="34"/>
        <v>2817.0692500000005</v>
      </c>
      <c r="H1504" s="2">
        <f t="shared" si="35"/>
        <v>0.22999999999592546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297368.83</v>
      </c>
      <c r="D1507" s="1">
        <v>0</v>
      </c>
      <c r="E1507" s="1">
        <v>0</v>
      </c>
      <c r="F1507" s="1">
        <v>0</v>
      </c>
      <c r="G1507" s="2">
        <f t="shared" si="34"/>
        <v>8326.3272400000005</v>
      </c>
      <c r="H1507" s="2">
        <f t="shared" si="35"/>
        <v>0.16999999998370185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186122.89</v>
      </c>
      <c r="D1509" s="1">
        <v>0</v>
      </c>
      <c r="E1509" s="1">
        <v>0</v>
      </c>
      <c r="F1509" s="1">
        <v>0</v>
      </c>
      <c r="G1509" s="2">
        <f t="shared" si="34"/>
        <v>5583.6867000000002</v>
      </c>
      <c r="H1509" s="2">
        <f t="shared" si="35"/>
        <v>0.10999999998603016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308479.98</v>
      </c>
      <c r="D1510" s="1">
        <v>0</v>
      </c>
      <c r="E1510" s="1">
        <v>0</v>
      </c>
      <c r="F1510" s="1">
        <v>0</v>
      </c>
      <c r="G1510" s="2">
        <f t="shared" si="34"/>
        <v>9562.8793799999985</v>
      </c>
      <c r="H1510" s="2">
        <f t="shared" si="35"/>
        <v>2.0000000018626451E-2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2841518.5300000012</v>
      </c>
      <c r="D1517" s="1">
        <v>0</v>
      </c>
      <c r="E1517" s="1">
        <v>0</v>
      </c>
      <c r="F1517" s="1">
        <v>0</v>
      </c>
      <c r="G1517" s="2">
        <f t="shared" si="34"/>
        <v>107977.70414000005</v>
      </c>
      <c r="H1517" s="2">
        <f t="shared" si="35"/>
        <v>0.4699999988079071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6303.58</v>
      </c>
      <c r="D1518" s="1">
        <v>0</v>
      </c>
      <c r="E1518" s="1">
        <v>0</v>
      </c>
      <c r="F1518" s="1">
        <v>0</v>
      </c>
      <c r="G1518" s="2">
        <f t="shared" si="34"/>
        <v>245.83962</v>
      </c>
      <c r="H1518" s="2">
        <f t="shared" si="35"/>
        <v>0.42000000000007276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54.5</v>
      </c>
      <c r="D1519" s="1">
        <v>0</v>
      </c>
      <c r="E1519" s="1">
        <v>0</v>
      </c>
      <c r="F1519" s="1">
        <v>0</v>
      </c>
      <c r="G1519" s="2">
        <f t="shared" si="34"/>
        <v>2.1800000000000002</v>
      </c>
      <c r="H1519" s="2">
        <f t="shared" si="35"/>
        <v>0.5</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54.5</v>
      </c>
      <c r="D1520" s="1">
        <v>0</v>
      </c>
      <c r="E1520" s="1">
        <v>0</v>
      </c>
      <c r="F1520" s="1">
        <v>0</v>
      </c>
      <c r="G1520" s="2">
        <f t="shared" si="34"/>
        <v>2.2345000000000002</v>
      </c>
      <c r="H1520" s="2">
        <f t="shared" si="35"/>
        <v>0.5</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5964.25</v>
      </c>
      <c r="D1524" s="1">
        <v>0</v>
      </c>
      <c r="E1524" s="1">
        <v>0</v>
      </c>
      <c r="F1524" s="1">
        <v>0</v>
      </c>
      <c r="G1524" s="2">
        <f t="shared" si="34"/>
        <v>268.39125000000001</v>
      </c>
      <c r="H1524" s="2">
        <f t="shared" si="35"/>
        <v>0.25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1105</v>
      </c>
      <c r="D1525" s="1">
        <v>0</v>
      </c>
      <c r="E1525" s="1">
        <v>0</v>
      </c>
      <c r="F1525" s="1">
        <v>0</v>
      </c>
      <c r="G1525" s="2">
        <f t="shared" si="34"/>
        <v>50.83</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1105</v>
      </c>
      <c r="D1526" s="1">
        <v>0</v>
      </c>
      <c r="E1526" s="1">
        <v>0</v>
      </c>
      <c r="F1526" s="1">
        <v>0</v>
      </c>
      <c r="G1526" s="2">
        <f t="shared" si="34"/>
        <v>51.935000000000002</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4859.25</v>
      </c>
      <c r="D1530" s="1">
        <v>0</v>
      </c>
      <c r="E1530" s="1">
        <v>0</v>
      </c>
      <c r="F1530" s="1">
        <v>0</v>
      </c>
      <c r="G1530" s="2">
        <f t="shared" si="34"/>
        <v>247.82174999999998</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4859.25</v>
      </c>
      <c r="D1531" s="1">
        <v>0</v>
      </c>
      <c r="E1531" s="1">
        <v>0</v>
      </c>
      <c r="F1531" s="1">
        <v>0</v>
      </c>
      <c r="G1531" s="2">
        <f t="shared" si="34"/>
        <v>252.68099999999998</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284.83000000000004</v>
      </c>
      <c r="D1565" s="1">
        <v>0</v>
      </c>
      <c r="E1565" s="1">
        <v>0</v>
      </c>
      <c r="F1565" s="1">
        <v>0</v>
      </c>
      <c r="G1565" s="2">
        <f t="shared" si="34"/>
        <v>24.495380000000001</v>
      </c>
      <c r="H1565" s="2">
        <f t="shared" si="35"/>
        <v>0.16999999999995907</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23.1</v>
      </c>
      <c r="D1566" s="1">
        <v>0</v>
      </c>
      <c r="E1566" s="1">
        <v>0</v>
      </c>
      <c r="F1566" s="1">
        <v>0</v>
      </c>
      <c r="G1566" s="2">
        <f t="shared" si="34"/>
        <v>2.0097</v>
      </c>
      <c r="H1566" s="2">
        <f t="shared" si="35"/>
        <v>0.10000000000000142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261.73</v>
      </c>
      <c r="D1569" s="1">
        <v>0</v>
      </c>
      <c r="E1569" s="1">
        <v>0</v>
      </c>
      <c r="F1569" s="1">
        <v>0</v>
      </c>
      <c r="G1569" s="2">
        <f t="shared" si="34"/>
        <v>23.555700000000002</v>
      </c>
      <c r="H1569" s="2">
        <f t="shared" si="35"/>
        <v>0.26999999999998181</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2835214.9499999997</v>
      </c>
      <c r="D1576" s="1">
        <v>0</v>
      </c>
      <c r="E1576" s="1">
        <v>0</v>
      </c>
      <c r="F1576" s="1">
        <v>0</v>
      </c>
      <c r="G1576" s="2">
        <f t="shared" si="34"/>
        <v>275015.85014999995</v>
      </c>
      <c r="H1576" s="2">
        <f t="shared" si="35"/>
        <v>5.0000000279396772E-2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50324.15</v>
      </c>
      <c r="D1577" s="1">
        <v>0</v>
      </c>
      <c r="E1577" s="1">
        <v>0</v>
      </c>
      <c r="F1577" s="1">
        <v>0</v>
      </c>
      <c r="G1577" s="2">
        <f t="shared" si="34"/>
        <v>4931.7667000000001</v>
      </c>
      <c r="H1577" s="2">
        <f t="shared" si="35"/>
        <v>0.15000000000145519</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2782434.07</v>
      </c>
      <c r="D1578" s="1">
        <v>0</v>
      </c>
      <c r="E1578" s="1">
        <v>0</v>
      </c>
      <c r="F1578" s="1">
        <v>0</v>
      </c>
      <c r="G1578" s="2">
        <f t="shared" si="34"/>
        <v>275460.97292999999</v>
      </c>
      <c r="H1578" s="2">
        <f t="shared" si="35"/>
        <v>6.9999999832361937E-2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2456.73</v>
      </c>
      <c r="D1579" s="1">
        <v>0</v>
      </c>
      <c r="E1579" s="1">
        <v>0</v>
      </c>
      <c r="F1579" s="1">
        <v>0</v>
      </c>
      <c r="G1579" s="2">
        <f t="shared" si="34"/>
        <v>245.673</v>
      </c>
      <c r="H1579" s="2">
        <f t="shared" si="35"/>
        <v>0.26999999999998181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3319</v>
      </c>
      <c r="B1" s="378"/>
      <c r="C1" s="378"/>
    </row>
    <row r="2" spans="1:17" ht="33" customHeight="1" x14ac:dyDescent="0.25">
      <c r="A2" s="379" t="s">
        <v>3320</v>
      </c>
      <c r="B2" s="380"/>
      <c r="C2" s="377"/>
      <c r="D2" s="4"/>
      <c r="E2" s="4"/>
      <c r="F2" s="4"/>
      <c r="G2" s="4"/>
      <c r="H2" s="4"/>
      <c r="I2" s="4"/>
      <c r="J2" s="4"/>
      <c r="K2" s="4"/>
      <c r="L2" s="4"/>
      <c r="M2" s="4"/>
      <c r="N2" s="4"/>
      <c r="O2" s="4"/>
      <c r="P2" s="4"/>
      <c r="Q2" s="4"/>
    </row>
    <row r="3" spans="1:17" ht="18.75" customHeight="1" x14ac:dyDescent="0.25">
      <c r="A3" s="304" t="s">
        <v>3321</v>
      </c>
      <c r="B3" s="381" t="s">
        <v>3322</v>
      </c>
      <c r="C3" s="377"/>
      <c r="D3" s="4"/>
      <c r="E3" s="4"/>
      <c r="F3" s="4"/>
      <c r="G3" s="4"/>
      <c r="H3" s="4"/>
      <c r="I3" s="4"/>
      <c r="J3" s="4"/>
      <c r="K3" s="4"/>
      <c r="L3" s="4"/>
      <c r="M3" s="4"/>
      <c r="N3" s="4"/>
      <c r="O3" s="4"/>
      <c r="P3" s="4"/>
      <c r="Q3" s="4"/>
    </row>
    <row r="4" spans="1:17" ht="37.5" hidden="1" customHeight="1" x14ac:dyDescent="0.25">
      <c r="A4" s="305" t="s">
        <v>3323</v>
      </c>
      <c r="B4" s="376" t="s">
        <v>3324</v>
      </c>
      <c r="C4" s="377"/>
      <c r="D4" s="4"/>
      <c r="E4" s="4"/>
      <c r="F4" s="4"/>
      <c r="G4" s="4"/>
      <c r="H4" s="4"/>
      <c r="I4" s="4"/>
      <c r="J4" s="4"/>
      <c r="K4" s="4"/>
      <c r="L4" s="4"/>
      <c r="M4" s="4"/>
      <c r="N4" s="4"/>
      <c r="O4" s="4"/>
      <c r="P4" s="4"/>
      <c r="Q4" s="4"/>
    </row>
    <row r="5" spans="1:17" ht="48" hidden="1" customHeight="1" x14ac:dyDescent="0.25">
      <c r="A5" s="305" t="s">
        <v>3323</v>
      </c>
      <c r="B5" s="376" t="s">
        <v>3325</v>
      </c>
      <c r="C5" s="377"/>
      <c r="D5" s="4"/>
      <c r="E5" s="4"/>
      <c r="F5" s="4"/>
      <c r="G5" s="4"/>
      <c r="H5" s="4"/>
      <c r="I5" s="4"/>
      <c r="J5" s="4"/>
      <c r="K5" s="4"/>
      <c r="L5" s="4"/>
      <c r="M5" s="4"/>
      <c r="N5" s="4"/>
      <c r="O5" s="4"/>
      <c r="P5" s="4"/>
      <c r="Q5" s="4"/>
    </row>
    <row r="6" spans="1:17" ht="59.25" hidden="1" customHeight="1" x14ac:dyDescent="0.25">
      <c r="A6" s="305" t="s">
        <v>3323</v>
      </c>
      <c r="B6" s="376" t="s">
        <v>3326</v>
      </c>
      <c r="C6" s="377"/>
      <c r="D6" s="4"/>
      <c r="E6" s="4"/>
      <c r="F6" s="4"/>
      <c r="G6" s="4"/>
      <c r="H6" s="4"/>
      <c r="I6" s="4"/>
      <c r="J6" s="4"/>
      <c r="K6" s="4"/>
      <c r="L6" s="4"/>
      <c r="M6" s="4"/>
      <c r="N6" s="4"/>
      <c r="O6" s="4"/>
      <c r="P6" s="4"/>
      <c r="Q6" s="4"/>
    </row>
    <row r="7" spans="1:17" ht="48" hidden="1" customHeight="1" x14ac:dyDescent="0.25">
      <c r="A7" s="305" t="s">
        <v>3327</v>
      </c>
      <c r="B7" s="376" t="s">
        <v>3328</v>
      </c>
      <c r="C7" s="377"/>
      <c r="D7" s="4"/>
      <c r="E7" s="4"/>
      <c r="F7" s="4"/>
      <c r="G7" s="4"/>
      <c r="H7" s="4"/>
      <c r="I7" s="4"/>
      <c r="J7" s="4"/>
      <c r="K7" s="4"/>
      <c r="L7" s="4"/>
      <c r="M7" s="4"/>
      <c r="N7" s="4"/>
      <c r="O7" s="4"/>
      <c r="P7" s="4"/>
      <c r="Q7" s="4"/>
    </row>
    <row r="8" spans="1:17" ht="41.25" hidden="1" customHeight="1" x14ac:dyDescent="0.25">
      <c r="A8" s="305" t="s">
        <v>3329</v>
      </c>
      <c r="B8" s="376" t="s">
        <v>3330</v>
      </c>
      <c r="C8" s="377"/>
      <c r="D8" s="4"/>
      <c r="E8" s="4"/>
      <c r="F8" s="4"/>
      <c r="G8" s="4"/>
      <c r="H8" s="4"/>
      <c r="I8" s="4"/>
      <c r="J8" s="4"/>
      <c r="K8" s="4"/>
      <c r="L8" s="4"/>
      <c r="M8" s="4"/>
      <c r="N8" s="4"/>
      <c r="O8" s="4"/>
      <c r="P8" s="4"/>
      <c r="Q8" s="4"/>
    </row>
    <row r="9" spans="1:17" ht="59.25" hidden="1" customHeight="1" x14ac:dyDescent="0.25">
      <c r="A9" s="305" t="s">
        <v>3331</v>
      </c>
      <c r="B9" s="376" t="s">
        <v>3332</v>
      </c>
      <c r="C9" s="377"/>
      <c r="D9" s="4"/>
      <c r="E9" s="4"/>
      <c r="F9" s="4"/>
      <c r="G9" s="4"/>
      <c r="H9" s="4"/>
      <c r="I9" s="4"/>
      <c r="J9" s="4"/>
      <c r="K9" s="4"/>
      <c r="L9" s="4"/>
      <c r="M9" s="4"/>
      <c r="N9" s="4"/>
      <c r="O9" s="4"/>
      <c r="P9" s="4"/>
      <c r="Q9" s="4"/>
    </row>
    <row r="10" spans="1:17" ht="61.5" hidden="1" customHeight="1" x14ac:dyDescent="0.25">
      <c r="A10" s="305" t="s">
        <v>3331</v>
      </c>
      <c r="B10" s="376" t="s">
        <v>3333</v>
      </c>
      <c r="C10" s="377"/>
      <c r="D10" s="4"/>
      <c r="E10" s="4"/>
      <c r="F10" s="4"/>
      <c r="G10" s="4"/>
      <c r="H10" s="4"/>
      <c r="I10" s="4"/>
      <c r="J10" s="4"/>
      <c r="K10" s="4"/>
      <c r="L10" s="4"/>
      <c r="M10" s="4"/>
      <c r="N10" s="4"/>
      <c r="O10" s="4"/>
      <c r="P10" s="4"/>
      <c r="Q10" s="4"/>
    </row>
    <row r="11" spans="1:17" ht="43.5" hidden="1" customHeight="1" x14ac:dyDescent="0.25">
      <c r="A11" s="305" t="s">
        <v>3331</v>
      </c>
      <c r="B11" s="376" t="s">
        <v>3334</v>
      </c>
      <c r="C11" s="377"/>
      <c r="D11" s="4"/>
      <c r="E11" s="4"/>
      <c r="F11" s="4"/>
      <c r="G11" s="4"/>
      <c r="H11" s="4"/>
      <c r="I11" s="4"/>
      <c r="J11" s="4"/>
      <c r="K11" s="4"/>
      <c r="L11" s="4"/>
      <c r="M11" s="4"/>
      <c r="N11" s="4"/>
      <c r="O11" s="4"/>
      <c r="P11" s="4"/>
      <c r="Q11" s="4"/>
    </row>
    <row r="12" spans="1:17" ht="27.75" hidden="1" customHeight="1" x14ac:dyDescent="0.25">
      <c r="A12" s="305" t="s">
        <v>3335</v>
      </c>
      <c r="B12" s="376" t="s">
        <v>3336</v>
      </c>
      <c r="C12" s="377"/>
      <c r="D12" s="4"/>
      <c r="E12" s="4"/>
      <c r="F12" s="4"/>
      <c r="G12" s="4"/>
      <c r="H12" s="4"/>
      <c r="I12" s="4"/>
      <c r="J12" s="4"/>
      <c r="K12" s="4"/>
      <c r="L12" s="4"/>
      <c r="M12" s="4"/>
      <c r="N12" s="4"/>
      <c r="O12" s="4"/>
      <c r="P12" s="4"/>
      <c r="Q12" s="4"/>
    </row>
    <row r="13" spans="1:17" ht="27.75" hidden="1" customHeight="1" x14ac:dyDescent="0.25">
      <c r="A13" s="305" t="s">
        <v>3337</v>
      </c>
      <c r="B13" s="376" t="s">
        <v>3338</v>
      </c>
      <c r="C13" s="377"/>
      <c r="D13" s="4"/>
      <c r="E13" s="4"/>
      <c r="F13" s="4"/>
      <c r="G13" s="4"/>
      <c r="H13" s="4"/>
      <c r="I13" s="4"/>
      <c r="J13" s="4"/>
      <c r="K13" s="4"/>
      <c r="L13" s="4"/>
      <c r="M13" s="4"/>
      <c r="N13" s="4"/>
      <c r="O13" s="4"/>
      <c r="P13" s="4"/>
      <c r="Q13" s="4"/>
    </row>
    <row r="14" spans="1:17" ht="45.75" hidden="1" customHeight="1" x14ac:dyDescent="0.25">
      <c r="A14" s="305" t="s">
        <v>3339</v>
      </c>
      <c r="B14" s="376" t="s">
        <v>3340</v>
      </c>
      <c r="C14" s="377"/>
      <c r="D14" s="4"/>
      <c r="E14" s="4"/>
      <c r="F14" s="4"/>
      <c r="G14" s="4"/>
      <c r="H14" s="4"/>
      <c r="I14" s="4"/>
      <c r="J14" s="4"/>
      <c r="K14" s="4"/>
      <c r="L14" s="4"/>
      <c r="M14" s="4"/>
      <c r="N14" s="4"/>
      <c r="O14" s="4"/>
      <c r="P14" s="4"/>
      <c r="Q14" s="4"/>
    </row>
    <row r="15" spans="1:17" ht="45.75" hidden="1" customHeight="1" x14ac:dyDescent="0.25">
      <c r="A15" s="305" t="s">
        <v>3341</v>
      </c>
      <c r="B15" s="376" t="s">
        <v>3342</v>
      </c>
      <c r="C15" s="377"/>
      <c r="D15" s="4"/>
      <c r="E15" s="4"/>
      <c r="F15" s="4"/>
      <c r="G15" s="4"/>
      <c r="H15" s="4"/>
      <c r="I15" s="4"/>
      <c r="J15" s="4"/>
      <c r="K15" s="4"/>
      <c r="L15" s="4"/>
      <c r="M15" s="4"/>
      <c r="N15" s="4"/>
      <c r="O15" s="4"/>
      <c r="P15" s="4"/>
      <c r="Q15" s="4"/>
    </row>
    <row r="16" spans="1:17" ht="51" hidden="1" customHeight="1" x14ac:dyDescent="0.25">
      <c r="A16" s="305" t="s">
        <v>3343</v>
      </c>
      <c r="B16" s="376" t="s">
        <v>3344</v>
      </c>
      <c r="C16" s="377"/>
      <c r="D16" s="4"/>
      <c r="E16" s="4"/>
      <c r="F16" s="4"/>
      <c r="G16" s="4"/>
      <c r="H16" s="4"/>
      <c r="I16" s="4"/>
      <c r="J16" s="4"/>
      <c r="K16" s="4"/>
      <c r="L16" s="4"/>
      <c r="M16" s="4"/>
      <c r="N16" s="4"/>
      <c r="O16" s="4"/>
      <c r="P16" s="4"/>
      <c r="Q16" s="4"/>
    </row>
    <row r="17" spans="1:17" ht="27.75" hidden="1" customHeight="1" x14ac:dyDescent="0.25">
      <c r="A17" s="305" t="s">
        <v>3345</v>
      </c>
      <c r="B17" s="376" t="s">
        <v>3346</v>
      </c>
      <c r="C17" s="377"/>
      <c r="D17" s="4"/>
      <c r="E17" s="4"/>
      <c r="F17" s="4"/>
      <c r="G17" s="4"/>
      <c r="H17" s="4"/>
      <c r="I17" s="4"/>
      <c r="J17" s="4"/>
      <c r="K17" s="4"/>
      <c r="L17" s="4"/>
      <c r="M17" s="4"/>
      <c r="N17" s="4"/>
      <c r="O17" s="4"/>
      <c r="P17" s="4"/>
      <c r="Q17" s="4"/>
    </row>
    <row r="18" spans="1:17" ht="27.75" hidden="1" customHeight="1" x14ac:dyDescent="0.25">
      <c r="A18" s="305" t="s">
        <v>3347</v>
      </c>
      <c r="B18" s="376" t="s">
        <v>3348</v>
      </c>
      <c r="C18" s="377"/>
      <c r="D18" s="4"/>
      <c r="E18" s="4"/>
      <c r="F18" s="4"/>
      <c r="G18" s="4"/>
      <c r="H18" s="4"/>
      <c r="I18" s="4"/>
      <c r="J18" s="4"/>
      <c r="K18" s="4"/>
      <c r="L18" s="4"/>
      <c r="M18" s="4"/>
      <c r="N18" s="4"/>
      <c r="O18" s="4"/>
      <c r="P18" s="4"/>
      <c r="Q18" s="4"/>
    </row>
    <row r="19" spans="1:17" ht="45" hidden="1" customHeight="1" x14ac:dyDescent="0.25">
      <c r="A19" s="305" t="s">
        <v>3347</v>
      </c>
      <c r="B19" s="376" t="s">
        <v>3349</v>
      </c>
      <c r="C19" s="377"/>
      <c r="D19" s="4"/>
      <c r="E19" s="4"/>
      <c r="F19" s="4"/>
      <c r="G19" s="4"/>
      <c r="H19" s="4"/>
      <c r="I19" s="4"/>
      <c r="J19" s="4"/>
      <c r="K19" s="4"/>
      <c r="L19" s="4"/>
      <c r="M19" s="4"/>
      <c r="N19" s="4"/>
      <c r="O19" s="4"/>
      <c r="P19" s="4"/>
      <c r="Q19" s="4"/>
    </row>
    <row r="20" spans="1:17" ht="45" hidden="1" customHeight="1" x14ac:dyDescent="0.25">
      <c r="A20" s="305" t="s">
        <v>3350</v>
      </c>
      <c r="B20" s="376" t="s">
        <v>3351</v>
      </c>
      <c r="C20" s="377"/>
      <c r="D20" s="4"/>
      <c r="E20" s="4"/>
      <c r="F20" s="4"/>
      <c r="G20" s="4"/>
      <c r="H20" s="4"/>
      <c r="I20" s="4"/>
      <c r="J20" s="4"/>
      <c r="K20" s="4"/>
      <c r="L20" s="4"/>
      <c r="M20" s="4"/>
      <c r="N20" s="4"/>
      <c r="O20" s="4"/>
      <c r="P20" s="4"/>
      <c r="Q20" s="4"/>
    </row>
    <row r="21" spans="1:17" ht="30" hidden="1" customHeight="1" x14ac:dyDescent="0.25">
      <c r="A21" s="305" t="s">
        <v>3352</v>
      </c>
      <c r="B21" s="376" t="s">
        <v>3353</v>
      </c>
      <c r="C21" s="377"/>
      <c r="D21" s="4"/>
      <c r="E21" s="4"/>
      <c r="F21" s="4"/>
      <c r="G21" s="4"/>
      <c r="H21" s="4"/>
      <c r="I21" s="4"/>
      <c r="J21" s="4"/>
      <c r="K21" s="4"/>
      <c r="L21" s="4"/>
      <c r="M21" s="4"/>
      <c r="N21" s="4"/>
      <c r="O21" s="4"/>
      <c r="P21" s="4"/>
      <c r="Q21" s="4"/>
    </row>
    <row r="22" spans="1:17" ht="30" hidden="1" customHeight="1" x14ac:dyDescent="0.25">
      <c r="A22" s="305" t="s">
        <v>3354</v>
      </c>
      <c r="B22" s="376" t="s">
        <v>3355</v>
      </c>
      <c r="C22" s="377"/>
      <c r="D22" s="4"/>
      <c r="E22" s="4"/>
      <c r="F22" s="4"/>
      <c r="G22" s="4"/>
      <c r="H22" s="4"/>
      <c r="I22" s="4"/>
      <c r="J22" s="4"/>
      <c r="K22" s="4"/>
      <c r="L22" s="4"/>
      <c r="M22" s="4"/>
      <c r="N22" s="4"/>
      <c r="O22" s="4"/>
      <c r="P22" s="4"/>
      <c r="Q22" s="4"/>
    </row>
    <row r="23" spans="1:17" ht="30" hidden="1" customHeight="1" x14ac:dyDescent="0.25">
      <c r="A23" s="305" t="s">
        <v>3356</v>
      </c>
      <c r="B23" s="376" t="s">
        <v>3357</v>
      </c>
      <c r="C23" s="377"/>
      <c r="D23" s="4"/>
      <c r="E23" s="4"/>
      <c r="F23" s="4"/>
      <c r="G23" s="4"/>
      <c r="H23" s="4"/>
      <c r="I23" s="4"/>
      <c r="J23" s="4"/>
      <c r="K23" s="4"/>
      <c r="L23" s="4"/>
      <c r="M23" s="4"/>
      <c r="N23" s="4"/>
      <c r="O23" s="4"/>
      <c r="P23" s="4"/>
      <c r="Q23" s="4"/>
    </row>
    <row r="24" spans="1:17" ht="30" hidden="1" customHeight="1" x14ac:dyDescent="0.25">
      <c r="A24" s="305" t="s">
        <v>3358</v>
      </c>
      <c r="B24" s="376" t="s">
        <v>3359</v>
      </c>
      <c r="C24" s="377"/>
      <c r="D24" s="4"/>
      <c r="E24" s="4"/>
      <c r="F24" s="4"/>
      <c r="G24" s="4"/>
      <c r="H24" s="4"/>
      <c r="I24" s="4"/>
      <c r="J24" s="4"/>
      <c r="K24" s="4"/>
      <c r="L24" s="4"/>
      <c r="M24" s="4"/>
      <c r="N24" s="4"/>
      <c r="O24" s="4"/>
      <c r="P24" s="4"/>
      <c r="Q24" s="4"/>
    </row>
    <row r="25" spans="1:17" ht="30" hidden="1" customHeight="1" x14ac:dyDescent="0.25">
      <c r="A25" s="305" t="s">
        <v>3360</v>
      </c>
      <c r="B25" s="376" t="s">
        <v>3361</v>
      </c>
      <c r="C25" s="377"/>
      <c r="D25" s="4"/>
      <c r="E25" s="4"/>
      <c r="F25" s="4"/>
      <c r="G25" s="4"/>
      <c r="H25" s="4"/>
      <c r="I25" s="4"/>
      <c r="J25" s="4"/>
      <c r="K25" s="4"/>
      <c r="L25" s="4"/>
      <c r="M25" s="4"/>
      <c r="N25" s="4"/>
      <c r="O25" s="4"/>
      <c r="P25" s="4"/>
      <c r="Q25" s="4"/>
    </row>
    <row r="26" spans="1:17" ht="30" hidden="1" customHeight="1" x14ac:dyDescent="0.25">
      <c r="A26" s="305" t="s">
        <v>3362</v>
      </c>
      <c r="B26" s="376" t="s">
        <v>3363</v>
      </c>
      <c r="C26" s="377"/>
      <c r="D26" s="4"/>
      <c r="E26" s="4"/>
      <c r="F26" s="4"/>
      <c r="G26" s="4"/>
      <c r="H26" s="4"/>
      <c r="I26" s="4"/>
      <c r="J26" s="4"/>
      <c r="K26" s="4"/>
      <c r="L26" s="4"/>
      <c r="M26" s="4"/>
      <c r="N26" s="4"/>
      <c r="O26" s="4"/>
      <c r="P26" s="4"/>
      <c r="Q26" s="4"/>
    </row>
    <row r="27" spans="1:17" ht="70.5" hidden="1" customHeight="1" x14ac:dyDescent="0.25">
      <c r="A27" s="305" t="s">
        <v>3364</v>
      </c>
      <c r="B27" s="376" t="s">
        <v>3365</v>
      </c>
      <c r="C27" s="377"/>
      <c r="D27" s="4"/>
      <c r="E27" s="4"/>
      <c r="F27" s="4"/>
      <c r="G27" s="4"/>
      <c r="H27" s="4"/>
      <c r="I27" s="4"/>
      <c r="J27" s="4"/>
      <c r="K27" s="4"/>
      <c r="L27" s="4"/>
      <c r="M27" s="4"/>
      <c r="N27" s="4"/>
      <c r="O27" s="4"/>
      <c r="P27" s="4"/>
      <c r="Q27" s="4"/>
    </row>
    <row r="28" spans="1:17" ht="48" hidden="1" customHeight="1" x14ac:dyDescent="0.25">
      <c r="A28" s="305" t="s">
        <v>3366</v>
      </c>
      <c r="B28" s="376" t="s">
        <v>3367</v>
      </c>
      <c r="C28" s="377"/>
      <c r="D28" s="4"/>
      <c r="E28" s="4"/>
      <c r="F28" s="4"/>
      <c r="G28" s="4"/>
      <c r="H28" s="4"/>
      <c r="I28" s="4"/>
      <c r="J28" s="4"/>
      <c r="K28" s="4"/>
      <c r="L28" s="4"/>
      <c r="M28" s="4"/>
      <c r="N28" s="4"/>
      <c r="O28" s="4"/>
      <c r="P28" s="4"/>
      <c r="Q28" s="4"/>
    </row>
    <row r="29" spans="1:17" ht="100.5" hidden="1" customHeight="1" x14ac:dyDescent="0.25">
      <c r="A29" s="305" t="s">
        <v>3368</v>
      </c>
      <c r="B29" s="376" t="s">
        <v>3369</v>
      </c>
      <c r="C29" s="377"/>
      <c r="D29" s="4"/>
      <c r="E29" s="4"/>
      <c r="F29" s="4"/>
      <c r="G29" s="4"/>
      <c r="H29" s="4"/>
      <c r="I29" s="4"/>
      <c r="J29" s="4"/>
      <c r="K29" s="4"/>
      <c r="L29" s="4"/>
      <c r="M29" s="4"/>
      <c r="N29" s="4"/>
      <c r="O29" s="4"/>
      <c r="P29" s="4"/>
      <c r="Q29" s="4"/>
    </row>
    <row r="30" spans="1:17" ht="45" hidden="1" customHeight="1" x14ac:dyDescent="0.25">
      <c r="A30" s="305" t="s">
        <v>3370</v>
      </c>
      <c r="B30" s="376" t="s">
        <v>3371</v>
      </c>
      <c r="C30" s="377"/>
      <c r="D30" s="4"/>
      <c r="E30" s="4"/>
      <c r="F30" s="4"/>
      <c r="G30" s="4"/>
      <c r="H30" s="4"/>
      <c r="I30" s="4"/>
      <c r="J30" s="4"/>
      <c r="K30" s="4"/>
      <c r="L30" s="4"/>
      <c r="M30" s="4"/>
      <c r="N30" s="4"/>
      <c r="O30" s="4"/>
      <c r="P30" s="4"/>
      <c r="Q30" s="4"/>
    </row>
    <row r="31" spans="1:17" ht="45" hidden="1" customHeight="1" x14ac:dyDescent="0.25">
      <c r="A31" s="305" t="s">
        <v>3372</v>
      </c>
      <c r="B31" s="376" t="s">
        <v>3373</v>
      </c>
      <c r="C31" s="377"/>
      <c r="D31" s="4"/>
      <c r="E31" s="4"/>
      <c r="F31" s="4"/>
      <c r="G31" s="4"/>
      <c r="H31" s="4"/>
      <c r="I31" s="4"/>
      <c r="J31" s="4"/>
      <c r="K31" s="4"/>
      <c r="L31" s="4"/>
      <c r="M31" s="4"/>
      <c r="N31" s="4"/>
      <c r="O31" s="4"/>
      <c r="P31" s="4"/>
      <c r="Q31" s="4"/>
    </row>
    <row r="32" spans="1:17" ht="45" hidden="1" customHeight="1" x14ac:dyDescent="0.25">
      <c r="A32" s="305" t="s">
        <v>3374</v>
      </c>
      <c r="B32" s="376" t="s">
        <v>3375</v>
      </c>
      <c r="C32" s="377"/>
      <c r="D32" s="4"/>
      <c r="E32" s="4"/>
      <c r="F32" s="4"/>
      <c r="G32" s="4"/>
      <c r="H32" s="4"/>
      <c r="I32" s="4"/>
      <c r="J32" s="4"/>
      <c r="K32" s="4"/>
      <c r="L32" s="4"/>
      <c r="M32" s="4"/>
      <c r="N32" s="4"/>
      <c r="O32" s="4"/>
      <c r="P32" s="4"/>
      <c r="Q32" s="4"/>
    </row>
    <row r="33" spans="1:17" ht="72" hidden="1" customHeight="1" x14ac:dyDescent="0.25">
      <c r="A33" s="305" t="s">
        <v>3376</v>
      </c>
      <c r="B33" s="376" t="s">
        <v>3377</v>
      </c>
      <c r="C33" s="377"/>
      <c r="D33" s="4"/>
      <c r="E33" s="4"/>
      <c r="F33" s="4"/>
      <c r="G33" s="4"/>
      <c r="H33" s="4"/>
      <c r="I33" s="4"/>
      <c r="J33" s="4"/>
      <c r="K33" s="4"/>
      <c r="L33" s="4"/>
      <c r="M33" s="4"/>
      <c r="N33" s="4"/>
      <c r="O33" s="4"/>
      <c r="P33" s="4"/>
      <c r="Q33" s="4"/>
    </row>
    <row r="34" spans="1:17" ht="79.5" hidden="1" customHeight="1" x14ac:dyDescent="0.25">
      <c r="A34" s="305" t="s">
        <v>3378</v>
      </c>
      <c r="B34" s="376" t="s">
        <v>3379</v>
      </c>
      <c r="C34" s="377"/>
      <c r="D34" s="4"/>
      <c r="E34" s="4"/>
      <c r="F34" s="4"/>
      <c r="G34" s="4"/>
      <c r="H34" s="4"/>
      <c r="I34" s="4"/>
      <c r="J34" s="4"/>
      <c r="K34" s="4"/>
      <c r="L34" s="4"/>
      <c r="M34" s="4"/>
      <c r="N34" s="4"/>
      <c r="O34" s="4"/>
      <c r="P34" s="4"/>
      <c r="Q34" s="4"/>
    </row>
    <row r="35" spans="1:17" ht="70.5" hidden="1" customHeight="1" x14ac:dyDescent="0.25">
      <c r="A35" s="305" t="s">
        <v>3380</v>
      </c>
      <c r="B35" s="376" t="s">
        <v>3381</v>
      </c>
      <c r="C35" s="377"/>
      <c r="D35" s="4"/>
      <c r="E35" s="4"/>
      <c r="F35" s="4"/>
      <c r="G35" s="4"/>
      <c r="H35" s="4"/>
      <c r="I35" s="4"/>
      <c r="J35" s="4"/>
      <c r="K35" s="4"/>
      <c r="L35" s="4"/>
      <c r="M35" s="4"/>
      <c r="N35" s="4"/>
      <c r="O35" s="4"/>
      <c r="P35" s="4"/>
      <c r="Q35" s="4"/>
    </row>
    <row r="36" spans="1:17" ht="45.75" hidden="1" customHeight="1" x14ac:dyDescent="0.25">
      <c r="A36" s="305" t="s">
        <v>3382</v>
      </c>
      <c r="B36" s="376" t="s">
        <v>3383</v>
      </c>
      <c r="C36" s="377"/>
      <c r="D36" s="4"/>
      <c r="E36" s="4"/>
      <c r="F36" s="4"/>
      <c r="G36" s="4"/>
      <c r="H36" s="4"/>
      <c r="I36" s="4"/>
      <c r="J36" s="4"/>
      <c r="K36" s="4"/>
      <c r="L36" s="4"/>
      <c r="M36" s="4"/>
      <c r="N36" s="4"/>
      <c r="O36" s="4"/>
      <c r="P36" s="4"/>
      <c r="Q36" s="4"/>
    </row>
    <row r="37" spans="1:17" ht="54.75" hidden="1" customHeight="1" x14ac:dyDescent="0.25">
      <c r="A37" s="305" t="s">
        <v>3384</v>
      </c>
      <c r="B37" s="376" t="s">
        <v>3385</v>
      </c>
      <c r="C37" s="377"/>
      <c r="D37" s="4"/>
      <c r="E37" s="4"/>
      <c r="F37" s="4"/>
      <c r="G37" s="4"/>
      <c r="H37" s="4"/>
      <c r="I37" s="4"/>
      <c r="J37" s="4"/>
      <c r="K37" s="4"/>
      <c r="L37" s="4"/>
      <c r="M37" s="4"/>
      <c r="N37" s="4"/>
      <c r="O37" s="4"/>
      <c r="P37" s="4"/>
      <c r="Q37" s="4"/>
    </row>
    <row r="38" spans="1:17" ht="37.5" hidden="1" customHeight="1" x14ac:dyDescent="0.25">
      <c r="A38" s="305" t="s">
        <v>3386</v>
      </c>
      <c r="B38" s="376" t="s">
        <v>3387</v>
      </c>
      <c r="C38" s="377"/>
      <c r="D38" s="4"/>
      <c r="E38" s="4"/>
      <c r="F38" s="4"/>
      <c r="G38" s="4"/>
      <c r="H38" s="4"/>
      <c r="I38" s="4"/>
      <c r="J38" s="4"/>
      <c r="K38" s="4"/>
      <c r="L38" s="4"/>
      <c r="M38" s="4"/>
      <c r="N38" s="4"/>
      <c r="O38" s="4"/>
      <c r="P38" s="4"/>
      <c r="Q38" s="4"/>
    </row>
    <row r="39" spans="1:17" ht="61.5" hidden="1" customHeight="1" x14ac:dyDescent="0.25">
      <c r="A39" s="305" t="s">
        <v>3388</v>
      </c>
      <c r="B39" s="376" t="s">
        <v>3389</v>
      </c>
      <c r="C39" s="377"/>
      <c r="D39" s="4"/>
      <c r="E39" s="4"/>
      <c r="F39" s="4"/>
      <c r="G39" s="4"/>
      <c r="H39" s="4"/>
      <c r="I39" s="4"/>
      <c r="J39" s="4"/>
      <c r="K39" s="4"/>
      <c r="L39" s="4"/>
      <c r="M39" s="4"/>
      <c r="N39" s="4"/>
      <c r="O39" s="4"/>
      <c r="P39" s="4"/>
      <c r="Q39" s="4"/>
    </row>
    <row r="40" spans="1:17" ht="53.25" hidden="1" customHeight="1" x14ac:dyDescent="0.25">
      <c r="A40" s="305" t="s">
        <v>3390</v>
      </c>
      <c r="B40" s="376" t="s">
        <v>3391</v>
      </c>
      <c r="C40" s="377"/>
      <c r="D40" s="4"/>
      <c r="E40" s="4"/>
      <c r="F40" s="4"/>
      <c r="G40" s="4"/>
      <c r="H40" s="4"/>
      <c r="I40" s="4"/>
      <c r="J40" s="4"/>
      <c r="K40" s="4"/>
      <c r="L40" s="4"/>
      <c r="M40" s="4"/>
      <c r="N40" s="4"/>
      <c r="O40" s="4"/>
      <c r="P40" s="4"/>
      <c r="Q40" s="4"/>
    </row>
    <row r="41" spans="1:17" ht="73.5" hidden="1" customHeight="1" x14ac:dyDescent="0.25">
      <c r="A41" s="305" t="s">
        <v>3392</v>
      </c>
      <c r="B41" s="376" t="s">
        <v>3393</v>
      </c>
      <c r="C41" s="377"/>
      <c r="D41" s="4"/>
      <c r="E41" s="4"/>
      <c r="F41" s="4"/>
      <c r="G41" s="4"/>
      <c r="H41" s="4"/>
      <c r="I41" s="4"/>
      <c r="J41" s="4"/>
      <c r="K41" s="4"/>
      <c r="L41" s="4"/>
      <c r="M41" s="4"/>
      <c r="N41" s="4"/>
      <c r="O41" s="4"/>
      <c r="P41" s="4"/>
      <c r="Q41" s="4"/>
    </row>
    <row r="42" spans="1:17" ht="57.75" hidden="1" customHeight="1" x14ac:dyDescent="0.25">
      <c r="A42" s="305" t="s">
        <v>3394</v>
      </c>
      <c r="B42" s="376" t="s">
        <v>3395</v>
      </c>
      <c r="C42" s="377"/>
      <c r="D42" s="4"/>
      <c r="E42" s="4"/>
      <c r="F42" s="4"/>
      <c r="G42" s="4"/>
      <c r="H42" s="4"/>
      <c r="I42" s="4"/>
      <c r="J42" s="4"/>
      <c r="K42" s="4"/>
      <c r="L42" s="4"/>
      <c r="M42" s="4"/>
      <c r="N42" s="4"/>
      <c r="O42" s="4"/>
      <c r="P42" s="4"/>
      <c r="Q42" s="4"/>
    </row>
    <row r="43" spans="1:17" ht="84" hidden="1" customHeight="1" x14ac:dyDescent="0.25">
      <c r="A43" s="305" t="s">
        <v>3396</v>
      </c>
      <c r="B43" s="376" t="s">
        <v>3397</v>
      </c>
      <c r="C43" s="377"/>
      <c r="D43" s="4"/>
      <c r="E43" s="4"/>
      <c r="F43" s="4"/>
      <c r="G43" s="4"/>
      <c r="H43" s="4"/>
      <c r="I43" s="4"/>
      <c r="J43" s="4"/>
      <c r="K43" s="4"/>
      <c r="L43" s="4"/>
      <c r="M43" s="4"/>
      <c r="N43" s="4"/>
      <c r="O43" s="4"/>
      <c r="P43" s="4"/>
      <c r="Q43" s="4"/>
    </row>
    <row r="44" spans="1:17" ht="48" hidden="1" customHeight="1" x14ac:dyDescent="0.25">
      <c r="A44" s="305" t="s">
        <v>3398</v>
      </c>
      <c r="B44" s="376" t="s">
        <v>3399</v>
      </c>
      <c r="C44" s="377"/>
      <c r="D44" s="4"/>
      <c r="E44" s="4"/>
      <c r="F44" s="4"/>
      <c r="G44" s="4"/>
      <c r="H44" s="4"/>
      <c r="I44" s="4"/>
      <c r="J44" s="4"/>
      <c r="K44" s="4"/>
      <c r="L44" s="4"/>
      <c r="M44" s="4"/>
      <c r="N44" s="4"/>
      <c r="O44" s="4"/>
      <c r="P44" s="4"/>
      <c r="Q44" s="4"/>
    </row>
    <row r="45" spans="1:17" ht="57" hidden="1" customHeight="1" x14ac:dyDescent="0.25">
      <c r="A45" s="305" t="s">
        <v>3400</v>
      </c>
      <c r="B45" s="376" t="s">
        <v>3401</v>
      </c>
      <c r="C45" s="377"/>
      <c r="D45" s="4"/>
      <c r="E45" s="4"/>
      <c r="F45" s="4"/>
      <c r="G45" s="4"/>
      <c r="H45" s="4"/>
      <c r="I45" s="4"/>
      <c r="J45" s="4"/>
      <c r="K45" s="4"/>
      <c r="L45" s="4"/>
      <c r="M45" s="4"/>
      <c r="N45" s="4"/>
      <c r="O45" s="4"/>
      <c r="P45" s="4"/>
      <c r="Q45" s="4"/>
    </row>
    <row r="46" spans="1:17" ht="73.5" hidden="1" customHeight="1" x14ac:dyDescent="0.25">
      <c r="A46" s="305" t="s">
        <v>3402</v>
      </c>
      <c r="B46" s="385" t="s">
        <v>3403</v>
      </c>
      <c r="C46" s="377"/>
      <c r="D46" s="41"/>
      <c r="E46" s="4"/>
      <c r="F46" s="4"/>
      <c r="G46" s="4"/>
      <c r="H46" s="4"/>
      <c r="I46" s="4"/>
      <c r="J46" s="4"/>
      <c r="K46" s="4"/>
      <c r="L46" s="4"/>
      <c r="M46" s="4"/>
      <c r="N46" s="4"/>
      <c r="O46" s="4"/>
      <c r="P46" s="4"/>
      <c r="Q46" s="4"/>
    </row>
    <row r="47" spans="1:17" ht="66" hidden="1" customHeight="1" x14ac:dyDescent="0.25">
      <c r="A47" s="46" t="s">
        <v>3404</v>
      </c>
      <c r="B47" s="386" t="s">
        <v>3405</v>
      </c>
      <c r="C47" s="386"/>
      <c r="D47" s="4"/>
      <c r="E47" s="4"/>
      <c r="F47" s="4"/>
      <c r="G47" s="4"/>
      <c r="H47" s="4"/>
      <c r="I47" s="4"/>
      <c r="J47" s="4"/>
      <c r="K47" s="4"/>
      <c r="L47" s="4"/>
      <c r="M47" s="4"/>
      <c r="N47" s="4"/>
      <c r="O47" s="4"/>
      <c r="P47" s="4"/>
      <c r="Q47" s="4"/>
    </row>
    <row r="48" spans="1:17" ht="123.75" customHeight="1" x14ac:dyDescent="0.25">
      <c r="A48" s="267" t="s">
        <v>3406</v>
      </c>
      <c r="B48" s="384" t="s">
        <v>3407</v>
      </c>
      <c r="C48" s="383"/>
      <c r="D48" s="4"/>
      <c r="E48" s="4"/>
      <c r="F48" s="4"/>
      <c r="G48" s="4"/>
      <c r="H48" s="4"/>
      <c r="I48" s="4"/>
      <c r="J48" s="4"/>
      <c r="K48" s="4"/>
      <c r="L48" s="4"/>
      <c r="M48" s="4"/>
      <c r="N48" s="4"/>
      <c r="O48" s="4"/>
      <c r="P48" s="4"/>
      <c r="Q48" s="4"/>
    </row>
    <row r="49" spans="1:17" ht="34.5" customHeight="1" x14ac:dyDescent="0.25">
      <c r="A49" s="267" t="s">
        <v>3408</v>
      </c>
      <c r="B49" s="382" t="s">
        <v>3409</v>
      </c>
      <c r="C49" s="383"/>
      <c r="D49" s="4"/>
      <c r="E49" s="4"/>
      <c r="F49" s="4"/>
      <c r="G49" s="4"/>
      <c r="H49" s="4"/>
      <c r="I49" s="4"/>
      <c r="J49" s="4"/>
      <c r="K49" s="4"/>
      <c r="L49" s="4"/>
      <c r="M49" s="4"/>
      <c r="N49" s="4"/>
      <c r="O49" s="4"/>
      <c r="P49" s="4"/>
      <c r="Q49" s="4"/>
    </row>
    <row r="50" spans="1:17" ht="34.5" customHeight="1" x14ac:dyDescent="0.25">
      <c r="A50" s="267" t="s">
        <v>3410</v>
      </c>
      <c r="B50" s="382" t="s">
        <v>3411</v>
      </c>
      <c r="C50" s="383"/>
      <c r="D50" s="4"/>
      <c r="E50" s="4"/>
      <c r="F50" s="4"/>
      <c r="G50" s="4"/>
      <c r="H50" s="4"/>
      <c r="I50" s="4"/>
      <c r="J50" s="4"/>
      <c r="K50" s="4"/>
      <c r="L50" s="4"/>
      <c r="M50" s="4"/>
      <c r="N50" s="4"/>
      <c r="O50" s="4"/>
      <c r="P50" s="4"/>
      <c r="Q50" s="4"/>
    </row>
    <row r="51" spans="1:17" ht="31.5" customHeight="1" x14ac:dyDescent="0.25">
      <c r="A51" s="306" t="s">
        <v>3412</v>
      </c>
      <c r="B51" s="376" t="s">
        <v>3413</v>
      </c>
      <c r="C51" s="377"/>
      <c r="D51" s="4"/>
      <c r="E51" s="4"/>
      <c r="F51" s="4"/>
      <c r="G51" s="4"/>
      <c r="H51" s="4"/>
      <c r="I51" s="4"/>
      <c r="J51" s="4"/>
      <c r="K51" s="4"/>
      <c r="L51" s="4"/>
      <c r="M51" s="4"/>
      <c r="N51" s="4"/>
      <c r="O51" s="4"/>
      <c r="P51" s="4"/>
      <c r="Q51" s="4"/>
    </row>
    <row r="52" spans="1:17" ht="31.5" customHeight="1" x14ac:dyDescent="0.25">
      <c r="A52" s="306" t="s">
        <v>3414</v>
      </c>
      <c r="B52" s="376" t="s">
        <v>3415</v>
      </c>
      <c r="C52" s="377"/>
      <c r="D52" s="4"/>
      <c r="E52" s="4"/>
      <c r="F52" s="4"/>
      <c r="G52" s="4"/>
      <c r="H52" s="4"/>
      <c r="I52" s="4"/>
      <c r="J52" s="4"/>
      <c r="K52" s="4"/>
      <c r="L52" s="4"/>
      <c r="M52" s="4"/>
      <c r="N52" s="4"/>
      <c r="O52" s="4"/>
      <c r="P52" s="4"/>
      <c r="Q52" s="4"/>
    </row>
    <row r="53" spans="1:17" ht="31.5" customHeight="1" x14ac:dyDescent="0.25">
      <c r="A53" s="306" t="s">
        <v>3416</v>
      </c>
      <c r="B53" s="374" t="s">
        <v>3417</v>
      </c>
      <c r="C53" s="375"/>
      <c r="D53" s="4"/>
      <c r="E53" s="4"/>
      <c r="F53" s="4"/>
      <c r="G53" s="4"/>
      <c r="H53" s="4"/>
      <c r="I53" s="4"/>
      <c r="J53" s="4"/>
      <c r="K53" s="4"/>
      <c r="L53" s="4"/>
      <c r="M53" s="4"/>
      <c r="N53" s="4"/>
      <c r="O53" s="4"/>
      <c r="P53" s="4"/>
      <c r="Q53" s="4"/>
    </row>
    <row r="54" spans="1:17" ht="31.5" customHeight="1" x14ac:dyDescent="0.25">
      <c r="A54" s="306" t="s">
        <v>3418</v>
      </c>
      <c r="B54" s="374" t="s">
        <v>3419</v>
      </c>
      <c r="C54" s="375"/>
      <c r="D54" s="4"/>
      <c r="E54" s="4"/>
      <c r="F54" s="4"/>
      <c r="G54" s="4"/>
      <c r="H54" s="4"/>
      <c r="I54" s="4"/>
      <c r="J54" s="4"/>
      <c r="K54" s="4"/>
      <c r="L54" s="4"/>
      <c r="M54" s="4"/>
      <c r="N54" s="4"/>
      <c r="O54" s="4"/>
      <c r="P54" s="4"/>
      <c r="Q54" s="4"/>
    </row>
    <row r="55" spans="1:17" ht="54.6" customHeight="1" x14ac:dyDescent="0.25">
      <c r="A55" s="306" t="s">
        <v>3420</v>
      </c>
      <c r="B55" s="374" t="s">
        <v>3421</v>
      </c>
      <c r="C55" s="375"/>
      <c r="D55" s="4"/>
      <c r="E55" s="4"/>
      <c r="F55" s="4"/>
      <c r="G55" s="4"/>
      <c r="H55" s="4"/>
      <c r="I55" s="4"/>
      <c r="J55" s="4"/>
      <c r="K55" s="4"/>
      <c r="L55" s="4"/>
      <c r="M55" s="4"/>
      <c r="N55" s="4"/>
      <c r="O55" s="4"/>
      <c r="P55" s="4"/>
      <c r="Q55" s="4"/>
    </row>
    <row r="56" spans="1:17" ht="54.6" customHeight="1" x14ac:dyDescent="0.25">
      <c r="A56" s="306" t="s">
        <v>3422</v>
      </c>
      <c r="B56" s="374" t="s">
        <v>3423</v>
      </c>
      <c r="C56" s="375"/>
      <c r="D56" s="4"/>
      <c r="E56" s="4"/>
      <c r="F56" s="4"/>
      <c r="G56" s="4"/>
      <c r="H56" s="4"/>
      <c r="I56" s="4"/>
      <c r="J56" s="4"/>
      <c r="K56" s="4"/>
      <c r="L56" s="4"/>
      <c r="M56" s="4"/>
      <c r="N56" s="4"/>
      <c r="O56" s="4"/>
      <c r="P56" s="4"/>
      <c r="Q56" s="4"/>
    </row>
    <row r="57" spans="1:17" ht="54" customHeight="1" x14ac:dyDescent="0.25">
      <c r="A57" s="306" t="s">
        <v>3424</v>
      </c>
      <c r="B57" s="374" t="s">
        <v>3425</v>
      </c>
      <c r="C57" s="375"/>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1958</v>
      </c>
      <c r="H6" s="19" t="s">
        <v>26</v>
      </c>
      <c r="I6" s="20" t="s">
        <v>27</v>
      </c>
      <c r="J6" s="4"/>
      <c r="L6" s="4"/>
      <c r="M6" s="4"/>
      <c r="N6" s="4"/>
      <c r="O6" s="4"/>
      <c r="P6" s="4"/>
      <c r="Q6" s="4"/>
      <c r="R6" s="4"/>
      <c r="S6" s="4"/>
      <c r="T6" s="4"/>
      <c r="U6" s="4"/>
      <c r="V6" s="4"/>
      <c r="W6" s="4"/>
      <c r="X6" s="4"/>
    </row>
    <row r="7" spans="1:24" ht="15" customHeight="1" x14ac:dyDescent="0.2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6.4" x14ac:dyDescent="0.2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5">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3.2" x14ac:dyDescent="0.2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5">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5" t="s">
        <v>29</v>
      </c>
      <c r="B16" s="331" t="str">
        <f>'PR-RAS'!B6</f>
        <v xml:space="preserve">PRIHODI POSLOVANJA (šifre 61+62+63+64+65+66+67+68) </v>
      </c>
      <c r="C16" s="332"/>
      <c r="D16" s="332"/>
      <c r="E16" s="332"/>
      <c r="F16" s="333"/>
      <c r="G16" s="34" t="str">
        <f>'PR-RAS'!C6</f>
        <v>6</v>
      </c>
      <c r="H16" s="170">
        <f>'PR-RAS'!D6</f>
        <v>33195445.099999998</v>
      </c>
      <c r="I16" s="170">
        <f>'PR-RAS'!E6</f>
        <v>36671427.609999999</v>
      </c>
      <c r="J16" s="4"/>
      <c r="K16" s="4"/>
      <c r="L16" s="4"/>
      <c r="M16" s="4"/>
      <c r="N16" s="4"/>
      <c r="O16" s="4"/>
      <c r="P16" s="4"/>
      <c r="Q16" s="4"/>
      <c r="R16" s="4"/>
      <c r="S16" s="4"/>
      <c r="T16" s="4"/>
      <c r="U16" s="4"/>
      <c r="V16" s="4"/>
      <c r="W16" s="4"/>
      <c r="X16" s="4"/>
    </row>
    <row r="17" spans="1:24" ht="12.75" customHeight="1" x14ac:dyDescent="0.25">
      <c r="A17" s="326"/>
      <c r="B17" s="334" t="str">
        <f>'PR-RAS'!B151</f>
        <v xml:space="preserve">RASHODI POSLOVANJA (šifre 31+32+34+35+36+37+38) </v>
      </c>
      <c r="C17" s="335"/>
      <c r="D17" s="335"/>
      <c r="E17" s="335"/>
      <c r="F17" s="336"/>
      <c r="G17" s="35" t="str">
        <f>'PR-RAS'!C151</f>
        <v>3</v>
      </c>
      <c r="H17" s="170">
        <f>'PR-RAS'!D151</f>
        <v>30244643.260000002</v>
      </c>
      <c r="I17" s="170">
        <f>'PR-RAS'!E151</f>
        <v>34852481.410000011</v>
      </c>
      <c r="J17" s="4"/>
      <c r="K17" s="4"/>
      <c r="L17" s="4"/>
      <c r="M17" s="4"/>
      <c r="N17" s="4"/>
      <c r="O17" s="4"/>
      <c r="P17" s="4"/>
      <c r="Q17" s="4"/>
      <c r="R17" s="4"/>
      <c r="S17" s="4"/>
      <c r="T17" s="4"/>
      <c r="U17" s="4"/>
      <c r="V17" s="4"/>
      <c r="W17" s="4"/>
      <c r="X17" s="4"/>
    </row>
    <row r="18" spans="1:24" ht="12.75" customHeight="1" x14ac:dyDescent="0.25">
      <c r="A18" s="326"/>
      <c r="B18" s="334" t="str">
        <f>'PR-RAS'!B645</f>
        <v>Višak prihoda i primitaka raspoloživ u sljedećem razdoblju (šifre X005 + '9221-9222' - Y005 - '9222-9221')</v>
      </c>
      <c r="C18" s="335"/>
      <c r="D18" s="335"/>
      <c r="E18" s="335"/>
      <c r="F18" s="336"/>
      <c r="G18" s="35" t="str">
        <f>'PR-RAS'!C645</f>
        <v>X006</v>
      </c>
      <c r="H18" s="170">
        <f>'PR-RAS'!D645</f>
        <v>1782317.1299999959</v>
      </c>
      <c r="I18" s="170">
        <f>'PR-RAS'!E645</f>
        <v>3288652.909999988</v>
      </c>
      <c r="J18" s="4"/>
      <c r="K18" s="4"/>
      <c r="L18" s="4"/>
      <c r="M18" s="4"/>
      <c r="N18" s="4"/>
      <c r="O18" s="4"/>
      <c r="P18" s="4"/>
      <c r="Q18" s="4"/>
      <c r="R18" s="4"/>
      <c r="S18" s="4"/>
      <c r="T18" s="4"/>
      <c r="U18" s="4"/>
      <c r="V18" s="4"/>
      <c r="W18" s="4"/>
      <c r="X18" s="4"/>
    </row>
    <row r="19" spans="1:24" ht="12.75" customHeight="1" x14ac:dyDescent="0.25">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5" t="s">
        <v>32</v>
      </c>
      <c r="B20" s="331" t="str">
        <f>BILANCA!B7</f>
        <v>Nefinancijska imovina (šifre 01+02+03+04+05+06)</v>
      </c>
      <c r="C20" s="332"/>
      <c r="D20" s="332"/>
      <c r="E20" s="332"/>
      <c r="F20" s="333"/>
      <c r="G20" s="157" t="str">
        <f>BILANCA!C7</f>
        <v>B002</v>
      </c>
      <c r="H20" s="172">
        <f>BILANCA!D7</f>
        <v>24572743.550000001</v>
      </c>
      <c r="I20" s="173">
        <f>BILANCA!E7</f>
        <v>24289528.279999997</v>
      </c>
      <c r="J20" s="4"/>
      <c r="K20" s="4"/>
      <c r="L20" s="4"/>
      <c r="M20" s="4"/>
      <c r="N20" s="4"/>
      <c r="O20" s="4"/>
      <c r="P20" s="4"/>
      <c r="Q20" s="4"/>
      <c r="R20" s="4"/>
      <c r="S20" s="4"/>
      <c r="T20" s="4"/>
      <c r="U20" s="4"/>
      <c r="V20" s="4"/>
      <c r="W20" s="4"/>
      <c r="X20" s="4"/>
    </row>
    <row r="21" spans="1:24" ht="12.75" customHeight="1" x14ac:dyDescent="0.25">
      <c r="A21" s="326"/>
      <c r="B21" s="334" t="str">
        <f>BILANCA!B68</f>
        <v>Financijska imovina (šifre 11+12+13+14+15+16+17+19)</v>
      </c>
      <c r="C21" s="335"/>
      <c r="D21" s="335"/>
      <c r="E21" s="335"/>
      <c r="F21" s="336"/>
      <c r="G21" s="158" t="str">
        <f>BILANCA!C68</f>
        <v>1</v>
      </c>
      <c r="H21" s="174">
        <f>BILANCA!D68</f>
        <v>4397762.8099999996</v>
      </c>
      <c r="I21" s="175">
        <f>BILANCA!E68</f>
        <v>6180148.9900000002</v>
      </c>
      <c r="J21" s="4"/>
      <c r="K21" s="4"/>
      <c r="L21" s="4"/>
      <c r="M21" s="4"/>
      <c r="N21" s="4"/>
      <c r="O21" s="4"/>
      <c r="P21" s="4"/>
      <c r="Q21" s="4"/>
      <c r="R21" s="4"/>
      <c r="S21" s="4"/>
      <c r="T21" s="4"/>
      <c r="U21" s="4"/>
      <c r="V21" s="4"/>
      <c r="W21" s="4"/>
      <c r="X21" s="4"/>
    </row>
    <row r="22" spans="1:24" ht="12.75" customHeight="1" x14ac:dyDescent="0.25">
      <c r="A22" s="326"/>
      <c r="B22" s="334" t="str">
        <f>BILANCA!B176</f>
        <v xml:space="preserve">Obveze (šifre 23+24+25+26+29) </v>
      </c>
      <c r="C22" s="335"/>
      <c r="D22" s="335"/>
      <c r="E22" s="335"/>
      <c r="F22" s="336"/>
      <c r="G22" s="158" t="str">
        <f>BILANCA!C176</f>
        <v>2</v>
      </c>
      <c r="H22" s="174">
        <f>BILANCA!D176</f>
        <v>2581658.0300000003</v>
      </c>
      <c r="I22" s="175">
        <f>BILANCA!E176</f>
        <v>2841518.5300000003</v>
      </c>
      <c r="J22" s="4"/>
      <c r="K22" s="4"/>
      <c r="L22" s="4"/>
      <c r="M22" s="4"/>
      <c r="N22" s="4"/>
      <c r="O22" s="4"/>
      <c r="P22" s="4"/>
      <c r="Q22" s="4"/>
      <c r="R22" s="4"/>
      <c r="S22" s="4"/>
      <c r="T22" s="4"/>
      <c r="U22" s="4"/>
      <c r="V22" s="4"/>
      <c r="W22" s="4"/>
      <c r="X22" s="4"/>
    </row>
    <row r="23" spans="1:24" ht="12.75" customHeight="1" x14ac:dyDescent="0.25">
      <c r="A23" s="327"/>
      <c r="B23" s="337" t="str">
        <f>BILANCA!B237</f>
        <v>Vlastiti izvori (šifre 91 + 922 - 93 + 96 do 98)</v>
      </c>
      <c r="C23" s="338"/>
      <c r="D23" s="338"/>
      <c r="E23" s="338"/>
      <c r="F23" s="339"/>
      <c r="G23" s="159" t="str">
        <f>BILANCA!C237</f>
        <v>9</v>
      </c>
      <c r="H23" s="176">
        <f>BILANCA!D237</f>
        <v>26388848.330000002</v>
      </c>
      <c r="I23" s="177">
        <f>BILANCA!E237</f>
        <v>27628158.740000002</v>
      </c>
      <c r="J23" s="4"/>
      <c r="K23" s="4"/>
      <c r="L23" s="4"/>
      <c r="M23" s="4"/>
      <c r="N23" s="4"/>
      <c r="O23" s="4"/>
      <c r="P23" s="4"/>
      <c r="Q23" s="4"/>
      <c r="R23" s="4"/>
      <c r="S23" s="4"/>
      <c r="T23" s="4"/>
      <c r="U23" s="4"/>
      <c r="V23" s="4"/>
      <c r="W23" s="4"/>
      <c r="X23" s="4"/>
    </row>
    <row r="24" spans="1:24" ht="12.75" customHeight="1" x14ac:dyDescent="0.2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6"/>
      <c r="B27" s="334" t="str">
        <f>'RAS-funkcijski'!B114</f>
        <v>Obrazovanje (šifre 091+092+093+094+095+096+097+098)</v>
      </c>
      <c r="C27" s="335"/>
      <c r="D27" s="335"/>
      <c r="E27" s="335"/>
      <c r="F27" s="336"/>
      <c r="G27" s="158" t="str">
        <f>'RAS-funkcijski'!C114</f>
        <v>09</v>
      </c>
      <c r="H27" s="174">
        <f>'RAS-funkcijski'!D114</f>
        <v>32689489.350000001</v>
      </c>
      <c r="I27" s="175">
        <f>'RAS-funkcijski'!E114</f>
        <v>35167383.090000004</v>
      </c>
      <c r="J27" s="4"/>
      <c r="K27" s="4"/>
      <c r="L27" s="4"/>
      <c r="M27" s="4"/>
      <c r="N27" s="4"/>
      <c r="O27" s="4"/>
      <c r="P27" s="4"/>
      <c r="Q27" s="4"/>
      <c r="R27" s="4"/>
      <c r="S27" s="4"/>
      <c r="T27" s="4"/>
      <c r="U27" s="4"/>
      <c r="V27" s="4"/>
      <c r="W27" s="4"/>
      <c r="X27" s="4"/>
    </row>
    <row r="28" spans="1:24" ht="12.75" customHeight="1" x14ac:dyDescent="0.25">
      <c r="A28" s="327"/>
      <c r="B28" s="337" t="str">
        <f>'RAS-funkcijski'!B141</f>
        <v>Kontrolni zbroj (šifre 01+02+03+04+05+06+07+08+09+10)</v>
      </c>
      <c r="C28" s="338"/>
      <c r="D28" s="338"/>
      <c r="E28" s="338"/>
      <c r="F28" s="339"/>
      <c r="G28" s="159" t="str">
        <f>'RAS-funkcijski'!C141</f>
        <v>R1</v>
      </c>
      <c r="H28" s="178">
        <f>'RAS-funkcijski'!D141</f>
        <v>32689489.350000001</v>
      </c>
      <c r="I28" s="179">
        <f>'RAS-funkcijski'!E141</f>
        <v>35167383.090000004</v>
      </c>
      <c r="J28" s="4"/>
      <c r="K28" s="4"/>
      <c r="L28" s="4"/>
      <c r="M28" s="4"/>
      <c r="N28" s="4"/>
      <c r="O28" s="4"/>
      <c r="P28" s="4"/>
      <c r="Q28" s="4"/>
      <c r="R28" s="4"/>
      <c r="S28" s="4"/>
      <c r="T28" s="4"/>
      <c r="U28" s="4"/>
      <c r="V28" s="4"/>
      <c r="W28" s="4"/>
      <c r="X28" s="4"/>
    </row>
    <row r="29" spans="1:24" ht="12.75" customHeight="1" x14ac:dyDescent="0.25">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6"/>
      <c r="B31" s="342" t="str">
        <f>'P-VRIO'!B38</f>
        <v>Promjene u vrijednosti (revalorizacija) i obujmu obveza (šifre 91521+91522)</v>
      </c>
      <c r="C31" s="335"/>
      <c r="D31" s="335"/>
      <c r="E31" s="335"/>
      <c r="F31" s="336"/>
      <c r="G31" s="158" t="str">
        <f>'P-VRIO'!C38</f>
        <v>9152</v>
      </c>
      <c r="H31" s="174">
        <f>'P-VRIO'!D38</f>
        <v>0</v>
      </c>
      <c r="I31" s="175">
        <f>'P-VRIO'!E38</f>
        <v>1786.15</v>
      </c>
      <c r="J31" s="4"/>
      <c r="K31" s="4"/>
      <c r="L31" s="4"/>
      <c r="M31" s="4"/>
      <c r="N31" s="4"/>
      <c r="O31" s="4"/>
      <c r="P31" s="4"/>
      <c r="Q31" s="4"/>
      <c r="R31" s="4"/>
      <c r="S31" s="4"/>
      <c r="T31" s="4"/>
      <c r="U31" s="4"/>
      <c r="V31" s="4"/>
      <c r="W31" s="4"/>
      <c r="X31" s="4"/>
    </row>
    <row r="32" spans="1:24" ht="12.75" customHeight="1" x14ac:dyDescent="0.25">
      <c r="A32" s="327"/>
      <c r="B32" s="343" t="str">
        <f>'P-VRIO'!B44</f>
        <v>Promjene u obujmu obveza (šifre P035 do P038)</v>
      </c>
      <c r="C32" s="338"/>
      <c r="D32" s="338"/>
      <c r="E32" s="338"/>
      <c r="F32" s="339"/>
      <c r="G32" s="159" t="str">
        <f>'P-VRIO'!C44</f>
        <v>91522</v>
      </c>
      <c r="H32" s="178">
        <f>'P-VRIO'!D44</f>
        <v>0</v>
      </c>
      <c r="I32" s="179">
        <f>'P-VRIO'!E44</f>
        <v>1786.15</v>
      </c>
      <c r="J32" s="4"/>
      <c r="K32" s="4"/>
      <c r="L32" s="4"/>
      <c r="M32" s="4"/>
      <c r="N32" s="4"/>
      <c r="O32" s="4"/>
      <c r="P32" s="4"/>
      <c r="Q32" s="4"/>
      <c r="R32" s="4"/>
      <c r="S32" s="4"/>
      <c r="T32" s="4"/>
      <c r="U32" s="4"/>
      <c r="V32" s="4"/>
      <c r="W32" s="4"/>
      <c r="X32" s="4"/>
    </row>
    <row r="33" spans="1:24" ht="12.75" customHeight="1" x14ac:dyDescent="0.2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2580596.39</v>
      </c>
      <c r="J33" s="4"/>
      <c r="K33" s="4"/>
      <c r="L33" s="4"/>
      <c r="M33" s="4"/>
      <c r="N33" s="4"/>
      <c r="O33" s="4"/>
      <c r="P33" s="4"/>
      <c r="Q33" s="4"/>
      <c r="R33" s="4"/>
      <c r="S33" s="4"/>
      <c r="T33" s="4"/>
      <c r="U33" s="4"/>
      <c r="V33" s="4"/>
      <c r="W33" s="4"/>
      <c r="X33" s="4"/>
    </row>
    <row r="34" spans="1:24" ht="12.75" customHeight="1" x14ac:dyDescent="0.25">
      <c r="A34" s="326"/>
      <c r="B34" s="334" t="str">
        <f>OBVEZE!B42</f>
        <v>Stanje obveza na kraju izvještajnog razdoblja (šifre V001+V002-V004) i (šifre V007+V009)</v>
      </c>
      <c r="C34" s="335"/>
      <c r="D34" s="335"/>
      <c r="E34" s="335"/>
      <c r="F34" s="336"/>
      <c r="G34" s="158" t="str">
        <f>OBVEZE!C42</f>
        <v>V006</v>
      </c>
      <c r="H34" s="174" t="s">
        <v>46</v>
      </c>
      <c r="I34" s="175">
        <f>OBVEZE!D42</f>
        <v>2841518.5300000012</v>
      </c>
      <c r="J34" s="4"/>
      <c r="K34" s="4"/>
      <c r="L34" s="4"/>
      <c r="M34" s="4"/>
      <c r="N34" s="4"/>
      <c r="O34" s="4"/>
      <c r="P34" s="4"/>
      <c r="Q34" s="4"/>
      <c r="R34" s="4"/>
      <c r="S34" s="4"/>
      <c r="T34" s="4"/>
      <c r="U34" s="4"/>
      <c r="V34" s="4"/>
      <c r="W34" s="4"/>
      <c r="X34" s="4"/>
    </row>
    <row r="35" spans="1:24" ht="12.75" customHeight="1" x14ac:dyDescent="0.25">
      <c r="A35" s="326"/>
      <c r="B35" s="334" t="str">
        <f>OBVEZE!B43</f>
        <v>Stanje dospjelih obveza na kraju izvještajnog razdoblja (šifre V008+D23+D24 + 'D dio 25,26')</v>
      </c>
      <c r="C35" s="335"/>
      <c r="D35" s="335"/>
      <c r="E35" s="335"/>
      <c r="F35" s="336"/>
      <c r="G35" s="158" t="str">
        <f>OBVEZE!C43</f>
        <v>V007</v>
      </c>
      <c r="H35" s="174" t="s">
        <v>46</v>
      </c>
      <c r="I35" s="175">
        <f>OBVEZE!D43</f>
        <v>6303.58</v>
      </c>
      <c r="J35" s="4"/>
      <c r="K35" s="4"/>
      <c r="L35" s="4"/>
      <c r="M35" s="4"/>
      <c r="N35" s="4"/>
      <c r="O35" s="4"/>
      <c r="P35" s="4"/>
      <c r="Q35" s="4"/>
      <c r="R35" s="4"/>
      <c r="S35" s="4"/>
      <c r="T35" s="4"/>
      <c r="U35" s="4"/>
      <c r="V35" s="4"/>
      <c r="W35" s="4"/>
      <c r="X35" s="4"/>
    </row>
    <row r="36" spans="1:24" ht="12.75" customHeight="1" x14ac:dyDescent="0.25">
      <c r="A36" s="327"/>
      <c r="B36" s="337" t="str">
        <f>OBVEZE!B101</f>
        <v>Stanje nedospjelih obveza na kraju izvještajnog razdoblja (šifre V010 + ND23 + ND24 + 'ND dio 25,26')</v>
      </c>
      <c r="C36" s="338"/>
      <c r="D36" s="338"/>
      <c r="E36" s="338"/>
      <c r="F36" s="339"/>
      <c r="G36" s="159" t="str">
        <f>OBVEZE!C101</f>
        <v>V009</v>
      </c>
      <c r="H36" s="178" t="s">
        <v>46</v>
      </c>
      <c r="I36" s="179">
        <f>OBVEZE!D101</f>
        <v>2835214.9499999997</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E639" sqref="E639"/>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33195445.099999998</v>
      </c>
      <c r="E6" s="51">
        <f>E7+E44+E50+E82+E106+E124+E133+E139</f>
        <v>36671427.609999999</v>
      </c>
      <c r="F6" s="52">
        <f t="shared" ref="F6:F131" si="0">IF(D6&lt;&gt;0,IF(E6/D6&gt;=100,"&gt;&gt;100",E6/D6*100),"-")</f>
        <v>110.47126345053888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6095606.2999999998</v>
      </c>
      <c r="E50" s="51">
        <f>E51+E54+E59+E62+E65+E68+E71+E74+E77</f>
        <v>3272144.42</v>
      </c>
      <c r="F50" s="52">
        <f t="shared" si="0"/>
        <v>53.680376634560531</v>
      </c>
    </row>
    <row r="51" spans="1:6" ht="12.75" customHeight="1" x14ac:dyDescent="0.2">
      <c r="A51" s="53">
        <v>631</v>
      </c>
      <c r="B51" s="86" t="s">
        <v>148</v>
      </c>
      <c r="C51" s="50" t="s">
        <v>149</v>
      </c>
      <c r="D51" s="51">
        <f t="shared" ref="D51:E51" si="10">D52+D53</f>
        <v>29362.34</v>
      </c>
      <c r="E51" s="51">
        <f t="shared" si="10"/>
        <v>21954.99</v>
      </c>
      <c r="F51" s="52">
        <f t="shared" si="0"/>
        <v>74.772616896337283</v>
      </c>
    </row>
    <row r="52" spans="1:6" ht="12.75" customHeight="1" x14ac:dyDescent="0.2">
      <c r="A52" s="53">
        <v>6311</v>
      </c>
      <c r="B52" s="86" t="s">
        <v>150</v>
      </c>
      <c r="C52" s="50" t="s">
        <v>151</v>
      </c>
      <c r="D52" s="242">
        <v>28532.23</v>
      </c>
      <c r="E52" s="242">
        <v>21954.99</v>
      </c>
      <c r="F52" s="52">
        <f t="shared" si="0"/>
        <v>76.948033855047441</v>
      </c>
    </row>
    <row r="53" spans="1:6" ht="12.75" customHeight="1" x14ac:dyDescent="0.2">
      <c r="A53" s="53">
        <v>6312</v>
      </c>
      <c r="B53" s="86" t="s">
        <v>152</v>
      </c>
      <c r="C53" s="50" t="s">
        <v>153</v>
      </c>
      <c r="D53" s="242">
        <v>830.11</v>
      </c>
      <c r="E53" s="242"/>
      <c r="F53" s="52">
        <f t="shared" si="0"/>
        <v>0</v>
      </c>
    </row>
    <row r="54" spans="1:6" ht="12" x14ac:dyDescent="0.2">
      <c r="A54" s="53">
        <v>632</v>
      </c>
      <c r="B54" s="86" t="s">
        <v>154</v>
      </c>
      <c r="C54" s="50" t="s">
        <v>155</v>
      </c>
      <c r="D54" s="51">
        <f t="shared" ref="D54:E54" si="11">SUM(D55:D58)</f>
        <v>4501690.22</v>
      </c>
      <c r="E54" s="51">
        <f t="shared" si="11"/>
        <v>1271218.17</v>
      </c>
      <c r="F54" s="52">
        <f t="shared" si="0"/>
        <v>28.238686090665745</v>
      </c>
    </row>
    <row r="55" spans="1:6" ht="12.75" customHeight="1" x14ac:dyDescent="0.2">
      <c r="A55" s="53">
        <v>6321</v>
      </c>
      <c r="B55" s="86" t="s">
        <v>156</v>
      </c>
      <c r="C55" s="50" t="s">
        <v>157</v>
      </c>
      <c r="D55" s="242">
        <v>19897.46</v>
      </c>
      <c r="E55" s="242">
        <v>117931.23</v>
      </c>
      <c r="F55" s="52">
        <f t="shared" si="0"/>
        <v>592.69489673556325</v>
      </c>
    </row>
    <row r="56" spans="1:6" ht="12.75" customHeight="1" x14ac:dyDescent="0.2">
      <c r="A56" s="53">
        <v>6322</v>
      </c>
      <c r="B56" s="86" t="s">
        <v>158</v>
      </c>
      <c r="C56" s="50" t="s">
        <v>159</v>
      </c>
      <c r="D56" s="242">
        <v>0</v>
      </c>
      <c r="E56" s="242">
        <v>1775.75</v>
      </c>
      <c r="F56" s="52" t="str">
        <f t="shared" si="0"/>
        <v>-</v>
      </c>
    </row>
    <row r="57" spans="1:6" ht="12.75" customHeight="1" x14ac:dyDescent="0.2">
      <c r="A57" s="53">
        <v>6323</v>
      </c>
      <c r="B57" s="86" t="s">
        <v>160</v>
      </c>
      <c r="C57" s="50" t="s">
        <v>161</v>
      </c>
      <c r="D57" s="242">
        <v>2288061.96</v>
      </c>
      <c r="E57" s="242">
        <v>1151511.19</v>
      </c>
      <c r="F57" s="52">
        <f t="shared" si="0"/>
        <v>50.326923402021862</v>
      </c>
    </row>
    <row r="58" spans="1:6" ht="12.75" customHeight="1" x14ac:dyDescent="0.2">
      <c r="A58" s="53">
        <v>6324</v>
      </c>
      <c r="B58" s="86" t="s">
        <v>162</v>
      </c>
      <c r="C58" s="50" t="s">
        <v>163</v>
      </c>
      <c r="D58" s="242">
        <v>2193730.7999999998</v>
      </c>
      <c r="E58" s="242"/>
      <c r="F58" s="52">
        <f t="shared" si="0"/>
        <v>0</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11336.69</v>
      </c>
      <c r="E68" s="51">
        <f t="shared" si="15"/>
        <v>6227</v>
      </c>
      <c r="F68" s="52">
        <f t="shared" si="0"/>
        <v>54.927849310513032</v>
      </c>
    </row>
    <row r="69" spans="1:6" ht="12.75" customHeight="1" x14ac:dyDescent="0.2">
      <c r="A69" s="53" t="s">
        <v>184</v>
      </c>
      <c r="B69" s="85" t="s">
        <v>185</v>
      </c>
      <c r="C69" s="50" t="s">
        <v>184</v>
      </c>
      <c r="D69" s="242">
        <v>11336.69</v>
      </c>
      <c r="E69" s="242">
        <v>6227</v>
      </c>
      <c r="F69" s="52">
        <f t="shared" si="0"/>
        <v>54.927849310513032</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1553217.05</v>
      </c>
      <c r="E77" s="51">
        <f t="shared" si="18"/>
        <v>1972744.26</v>
      </c>
      <c r="F77" s="52">
        <f t="shared" si="0"/>
        <v>127.01021148332102</v>
      </c>
    </row>
    <row r="78" spans="1:6" ht="12.75" customHeight="1" x14ac:dyDescent="0.2">
      <c r="A78" s="53">
        <v>6391</v>
      </c>
      <c r="B78" s="85" t="s">
        <v>202</v>
      </c>
      <c r="C78" s="50" t="s">
        <v>203</v>
      </c>
      <c r="D78" s="242">
        <v>1208022.56</v>
      </c>
      <c r="E78" s="242">
        <v>1530944.84</v>
      </c>
      <c r="F78" s="52">
        <f t="shared" si="0"/>
        <v>126.73147759757069</v>
      </c>
    </row>
    <row r="79" spans="1:6" ht="12.75" customHeight="1" x14ac:dyDescent="0.2">
      <c r="A79" s="53">
        <v>6392</v>
      </c>
      <c r="B79" s="85" t="s">
        <v>204</v>
      </c>
      <c r="C79" s="50" t="s">
        <v>205</v>
      </c>
      <c r="D79" s="242">
        <v>43352.04</v>
      </c>
      <c r="E79" s="242">
        <v>84378.46</v>
      </c>
      <c r="F79" s="52">
        <f t="shared" si="0"/>
        <v>194.63550042858421</v>
      </c>
    </row>
    <row r="80" spans="1:6" ht="22.8" x14ac:dyDescent="0.2">
      <c r="A80" s="53">
        <v>6393</v>
      </c>
      <c r="B80" s="85" t="s">
        <v>206</v>
      </c>
      <c r="C80" s="50" t="s">
        <v>207</v>
      </c>
      <c r="D80" s="242">
        <v>301842.45</v>
      </c>
      <c r="E80" s="242">
        <v>357420.96</v>
      </c>
      <c r="F80" s="52">
        <f t="shared" si="0"/>
        <v>118.41308603213365</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7136.39</v>
      </c>
      <c r="E82" s="51">
        <f t="shared" si="19"/>
        <v>6638.68</v>
      </c>
      <c r="F82" s="52">
        <f t="shared" si="0"/>
        <v>93.025745509984731</v>
      </c>
    </row>
    <row r="83" spans="1:6" ht="12.75" customHeight="1" x14ac:dyDescent="0.2">
      <c r="A83" s="53">
        <v>641</v>
      </c>
      <c r="B83" s="85" t="s">
        <v>212</v>
      </c>
      <c r="C83" s="50" t="s">
        <v>213</v>
      </c>
      <c r="D83" s="51">
        <f t="shared" ref="D83:E83" si="20">SUM(D84:D90)</f>
        <v>7136.39</v>
      </c>
      <c r="E83" s="51">
        <f t="shared" si="20"/>
        <v>6638.68</v>
      </c>
      <c r="F83" s="52">
        <f t="shared" si="0"/>
        <v>93.025745509984731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20.72</v>
      </c>
      <c r="E85" s="242">
        <v>22.75</v>
      </c>
      <c r="F85" s="52">
        <f t="shared" si="0"/>
        <v>109.79729729729731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7115.67</v>
      </c>
      <c r="E88" s="242">
        <v>6615.93</v>
      </c>
      <c r="F88" s="52">
        <f t="shared" si="0"/>
        <v>92.976908709931749</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992973.14</v>
      </c>
      <c r="E106" s="51">
        <f t="shared" si="23"/>
        <v>1129082.5900000001</v>
      </c>
      <c r="F106" s="52">
        <f t="shared" si="0"/>
        <v>113.70726402528875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992973.14</v>
      </c>
      <c r="E112" s="51">
        <f t="shared" si="25"/>
        <v>1129082.5900000001</v>
      </c>
      <c r="F112" s="52">
        <f t="shared" si="0"/>
        <v>113.70726402528875</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992973.14</v>
      </c>
      <c r="E117" s="242">
        <v>1129082.5900000001</v>
      </c>
      <c r="F117" s="52">
        <f t="shared" si="0"/>
        <v>113.70726402528875</v>
      </c>
    </row>
    <row r="118" spans="1:6" ht="12.75" customHeight="1" x14ac:dyDescent="0.2">
      <c r="A118" s="53">
        <v>6527</v>
      </c>
      <c r="B118" s="85" t="s">
        <v>282</v>
      </c>
      <c r="C118" s="50" t="s">
        <v>283</v>
      </c>
      <c r="D118" s="242">
        <v>0</v>
      </c>
      <c r="E118" s="242"/>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959984.19000000006</v>
      </c>
      <c r="E124" s="51">
        <f t="shared" si="27"/>
        <v>1082917.54</v>
      </c>
      <c r="F124" s="52">
        <f t="shared" si="0"/>
        <v>112.80576818666148</v>
      </c>
    </row>
    <row r="125" spans="1:6" ht="12.75" customHeight="1" x14ac:dyDescent="0.2">
      <c r="A125" s="53">
        <v>661</v>
      </c>
      <c r="B125" s="86" t="s">
        <v>296</v>
      </c>
      <c r="C125" s="50" t="s">
        <v>297</v>
      </c>
      <c r="D125" s="51">
        <f t="shared" ref="D125:E125" si="28">SUM(D126:D127)</f>
        <v>928601.02</v>
      </c>
      <c r="E125" s="51">
        <f t="shared" si="28"/>
        <v>1024508.55</v>
      </c>
      <c r="F125" s="52">
        <f t="shared" si="0"/>
        <v>110.32817409569505</v>
      </c>
    </row>
    <row r="126" spans="1:6" ht="12.75" customHeight="1" x14ac:dyDescent="0.2">
      <c r="A126" s="53">
        <v>6614</v>
      </c>
      <c r="B126" s="86" t="s">
        <v>298</v>
      </c>
      <c r="C126" s="50" t="s">
        <v>299</v>
      </c>
      <c r="D126" s="242">
        <v>36458.160000000003</v>
      </c>
      <c r="E126" s="242">
        <v>40376.550000000003</v>
      </c>
      <c r="F126" s="52">
        <f t="shared" si="0"/>
        <v>110.74763509732801</v>
      </c>
    </row>
    <row r="127" spans="1:6" ht="12.75" customHeight="1" x14ac:dyDescent="0.2">
      <c r="A127" s="53">
        <v>6615</v>
      </c>
      <c r="B127" s="86" t="s">
        <v>300</v>
      </c>
      <c r="C127" s="50" t="s">
        <v>301</v>
      </c>
      <c r="D127" s="242">
        <v>892142.86</v>
      </c>
      <c r="E127" s="242">
        <v>984132</v>
      </c>
      <c r="F127" s="52">
        <f t="shared" si="0"/>
        <v>110.31103247298309</v>
      </c>
    </row>
    <row r="128" spans="1:6" ht="22.8" x14ac:dyDescent="0.2">
      <c r="A128" s="53">
        <v>663</v>
      </c>
      <c r="B128" s="231" t="s">
        <v>302</v>
      </c>
      <c r="C128" s="50" t="s">
        <v>303</v>
      </c>
      <c r="D128" s="51">
        <f t="shared" ref="D128:E128" si="29">SUM(D129:D132)</f>
        <v>31383.17</v>
      </c>
      <c r="E128" s="51">
        <f t="shared" si="29"/>
        <v>58408.99</v>
      </c>
      <c r="F128" s="52">
        <f t="shared" si="0"/>
        <v>186.11564733581727</v>
      </c>
    </row>
    <row r="129" spans="1:6" ht="12.75" customHeight="1" x14ac:dyDescent="0.2">
      <c r="A129" s="53">
        <v>6631</v>
      </c>
      <c r="B129" s="86" t="s">
        <v>304</v>
      </c>
      <c r="C129" s="50" t="s">
        <v>305</v>
      </c>
      <c r="D129" s="242">
        <v>29123.17</v>
      </c>
      <c r="E129" s="242">
        <v>58408.99</v>
      </c>
      <c r="F129" s="52">
        <f t="shared" si="0"/>
        <v>200.55849002701285</v>
      </c>
    </row>
    <row r="130" spans="1:6" ht="12.75" customHeight="1" x14ac:dyDescent="0.2">
      <c r="A130" s="53">
        <v>6632</v>
      </c>
      <c r="B130" s="232" t="s">
        <v>306</v>
      </c>
      <c r="C130" s="50" t="s">
        <v>307</v>
      </c>
      <c r="D130" s="242">
        <v>2260</v>
      </c>
      <c r="E130" s="242"/>
      <c r="F130" s="52">
        <f t="shared" si="0"/>
        <v>0</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25139745.079999998</v>
      </c>
      <c r="E133" s="51">
        <f t="shared" si="30"/>
        <v>31180644.379999999</v>
      </c>
      <c r="F133" s="52">
        <f t="shared" ref="F133:F223" si="31">IF(D133&lt;&gt;0,IF(E133/D133&gt;=100,"&gt;&gt;100",E133/D133*100),"-")</f>
        <v>124.02927826346917</v>
      </c>
    </row>
    <row r="134" spans="1:6" ht="22.8" x14ac:dyDescent="0.2">
      <c r="A134" s="53">
        <v>671</v>
      </c>
      <c r="B134" s="232" t="s">
        <v>314</v>
      </c>
      <c r="C134" s="50" t="s">
        <v>315</v>
      </c>
      <c r="D134" s="51">
        <f t="shared" ref="D134:E134" si="32">SUM(D135:D137)</f>
        <v>25139745.079999998</v>
      </c>
      <c r="E134" s="51">
        <f t="shared" si="32"/>
        <v>31180644.379999999</v>
      </c>
      <c r="F134" s="52">
        <f t="shared" si="31"/>
        <v>124.02927826346917</v>
      </c>
    </row>
    <row r="135" spans="1:6" ht="12.75" customHeight="1" x14ac:dyDescent="0.2">
      <c r="A135" s="53">
        <v>6711</v>
      </c>
      <c r="B135" s="85" t="s">
        <v>316</v>
      </c>
      <c r="C135" s="50" t="s">
        <v>317</v>
      </c>
      <c r="D135" s="242">
        <v>25139745.079999998</v>
      </c>
      <c r="E135" s="242">
        <v>30983148.539999999</v>
      </c>
      <c r="F135" s="52">
        <f t="shared" si="31"/>
        <v>123.2436862084522</v>
      </c>
    </row>
    <row r="136" spans="1:6" ht="22.8" x14ac:dyDescent="0.2">
      <c r="A136" s="53">
        <v>6712</v>
      </c>
      <c r="B136" s="232" t="s">
        <v>318</v>
      </c>
      <c r="C136" s="50" t="s">
        <v>319</v>
      </c>
      <c r="D136" s="242">
        <v>0</v>
      </c>
      <c r="E136" s="242">
        <v>197495.84</v>
      </c>
      <c r="F136" s="52" t="str">
        <f t="shared" si="31"/>
        <v>-</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30244643.260000002</v>
      </c>
      <c r="E151" s="51">
        <f t="shared" si="35"/>
        <v>34852481.410000011</v>
      </c>
      <c r="F151" s="52">
        <f t="shared" si="31"/>
        <v>115.23522069805365</v>
      </c>
    </row>
    <row r="152" spans="1:6" ht="12.75" customHeight="1" x14ac:dyDescent="0.2">
      <c r="A152" s="53">
        <v>31</v>
      </c>
      <c r="B152" s="85" t="s">
        <v>349</v>
      </c>
      <c r="C152" s="50" t="s">
        <v>350</v>
      </c>
      <c r="D152" s="51">
        <f t="shared" ref="D152:E152" si="36">D153+D158+D159</f>
        <v>25392999.66</v>
      </c>
      <c r="E152" s="51">
        <f t="shared" si="36"/>
        <v>30585044.440000005</v>
      </c>
      <c r="F152" s="52">
        <f t="shared" si="31"/>
        <v>120.44675638766186</v>
      </c>
    </row>
    <row r="153" spans="1:6" ht="12.75" customHeight="1" x14ac:dyDescent="0.2">
      <c r="A153" s="53">
        <v>311</v>
      </c>
      <c r="B153" s="85" t="s">
        <v>351</v>
      </c>
      <c r="C153" s="50" t="s">
        <v>352</v>
      </c>
      <c r="D153" s="51">
        <f t="shared" ref="D153:E153" si="37">SUM(D154:D157)</f>
        <v>21183797.949999999</v>
      </c>
      <c r="E153" s="51">
        <f t="shared" si="37"/>
        <v>25433540.940000001</v>
      </c>
      <c r="F153" s="52">
        <f t="shared" si="31"/>
        <v>120.06128929302784</v>
      </c>
    </row>
    <row r="154" spans="1:6" ht="12.75" customHeight="1" x14ac:dyDescent="0.2">
      <c r="A154" s="53">
        <v>3111</v>
      </c>
      <c r="B154" s="85" t="s">
        <v>353</v>
      </c>
      <c r="C154" s="50" t="s">
        <v>354</v>
      </c>
      <c r="D154" s="242">
        <v>21115028.289999999</v>
      </c>
      <c r="E154" s="242">
        <v>25351446.57</v>
      </c>
      <c r="F154" s="52">
        <f t="shared" si="31"/>
        <v>120.06352168614593</v>
      </c>
    </row>
    <row r="155" spans="1:6" ht="12.75" customHeight="1" x14ac:dyDescent="0.2">
      <c r="A155" s="53">
        <v>3112</v>
      </c>
      <c r="B155" s="85" t="s">
        <v>355</v>
      </c>
      <c r="C155" s="50" t="s">
        <v>356</v>
      </c>
      <c r="D155" s="242">
        <v>51480.78</v>
      </c>
      <c r="E155" s="242">
        <v>49774.76</v>
      </c>
      <c r="F155" s="52">
        <f t="shared" si="31"/>
        <v>96.686103046612743</v>
      </c>
    </row>
    <row r="156" spans="1:6" ht="12.75" customHeight="1" x14ac:dyDescent="0.2">
      <c r="A156" s="53">
        <v>3113</v>
      </c>
      <c r="B156" s="85" t="s">
        <v>357</v>
      </c>
      <c r="C156" s="50" t="s">
        <v>358</v>
      </c>
      <c r="D156" s="242">
        <v>17288.88</v>
      </c>
      <c r="E156" s="242">
        <v>32319.61</v>
      </c>
      <c r="F156" s="52">
        <f t="shared" si="31"/>
        <v>186.93871436437757</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730657.92</v>
      </c>
      <c r="E158" s="242">
        <v>965938.51</v>
      </c>
      <c r="F158" s="52">
        <f t="shared" si="31"/>
        <v>132.20119614935535</v>
      </c>
    </row>
    <row r="159" spans="1:6" ht="12.75" customHeight="1" x14ac:dyDescent="0.2">
      <c r="A159" s="53">
        <v>313</v>
      </c>
      <c r="B159" s="85" t="s">
        <v>363</v>
      </c>
      <c r="C159" s="50" t="s">
        <v>364</v>
      </c>
      <c r="D159" s="51">
        <f t="shared" ref="D159:E159" si="38">SUM(D160:D162)</f>
        <v>3478543.79</v>
      </c>
      <c r="E159" s="51">
        <f t="shared" si="38"/>
        <v>4185564.99</v>
      </c>
      <c r="F159" s="52">
        <f t="shared" si="31"/>
        <v>120.32520625534515</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3476794.55</v>
      </c>
      <c r="E161" s="242">
        <v>4185368.87</v>
      </c>
      <c r="F161" s="52">
        <f t="shared" si="31"/>
        <v>120.38010327645043</v>
      </c>
    </row>
    <row r="162" spans="1:6" ht="12.75" customHeight="1" x14ac:dyDescent="0.2">
      <c r="A162" s="53">
        <v>3133</v>
      </c>
      <c r="B162" s="85" t="s">
        <v>368</v>
      </c>
      <c r="C162" s="50" t="s">
        <v>369</v>
      </c>
      <c r="D162" s="242">
        <v>1749.24</v>
      </c>
      <c r="E162" s="242">
        <v>196.12</v>
      </c>
      <c r="F162" s="52">
        <f t="shared" si="31"/>
        <v>11.211726235393657</v>
      </c>
    </row>
    <row r="163" spans="1:6" ht="12.75" customHeight="1" x14ac:dyDescent="0.2">
      <c r="A163" s="53">
        <v>32</v>
      </c>
      <c r="B163" s="85" t="s">
        <v>370</v>
      </c>
      <c r="C163" s="50" t="s">
        <v>371</v>
      </c>
      <c r="D163" s="51">
        <f t="shared" ref="D163:E163" si="39">D164+D169+D177+D187+D188</f>
        <v>3854539.69</v>
      </c>
      <c r="E163" s="51">
        <f t="shared" si="39"/>
        <v>3761815.35</v>
      </c>
      <c r="F163" s="52">
        <f t="shared" si="31"/>
        <v>97.594412109945097</v>
      </c>
    </row>
    <row r="164" spans="1:6" ht="12.75" customHeight="1" x14ac:dyDescent="0.2">
      <c r="A164" s="53">
        <v>321</v>
      </c>
      <c r="B164" s="85" t="s">
        <v>372</v>
      </c>
      <c r="C164" s="50" t="s">
        <v>373</v>
      </c>
      <c r="D164" s="51">
        <f t="shared" ref="D164:E164" si="40">SUM(D165:D168)</f>
        <v>981150.46</v>
      </c>
      <c r="E164" s="51">
        <f t="shared" si="40"/>
        <v>1014961.53</v>
      </c>
      <c r="F164" s="52">
        <f t="shared" si="31"/>
        <v>103.44606371585456</v>
      </c>
    </row>
    <row r="165" spans="1:6" ht="12.75" customHeight="1" x14ac:dyDescent="0.2">
      <c r="A165" s="53">
        <v>3211</v>
      </c>
      <c r="B165" s="85" t="s">
        <v>374</v>
      </c>
      <c r="C165" s="50" t="s">
        <v>375</v>
      </c>
      <c r="D165" s="242">
        <v>506826.1</v>
      </c>
      <c r="E165" s="242">
        <v>570461.4</v>
      </c>
      <c r="F165" s="52">
        <f t="shared" si="31"/>
        <v>112.55564778530547</v>
      </c>
    </row>
    <row r="166" spans="1:6" ht="12.75" customHeight="1" x14ac:dyDescent="0.2">
      <c r="A166" s="53">
        <v>3212</v>
      </c>
      <c r="B166" s="85" t="s">
        <v>376</v>
      </c>
      <c r="C166" s="50" t="s">
        <v>377</v>
      </c>
      <c r="D166" s="242">
        <v>392556.15</v>
      </c>
      <c r="E166" s="242">
        <v>383598.41</v>
      </c>
      <c r="F166" s="52">
        <f t="shared" si="31"/>
        <v>97.718099690961395</v>
      </c>
    </row>
    <row r="167" spans="1:6" ht="12.75" customHeight="1" x14ac:dyDescent="0.2">
      <c r="A167" s="53">
        <v>3213</v>
      </c>
      <c r="B167" s="85" t="s">
        <v>378</v>
      </c>
      <c r="C167" s="50" t="s">
        <v>379</v>
      </c>
      <c r="D167" s="242">
        <v>80914.61</v>
      </c>
      <c r="E167" s="242">
        <v>60097.72</v>
      </c>
      <c r="F167" s="52">
        <f t="shared" si="31"/>
        <v>74.273014477855114</v>
      </c>
    </row>
    <row r="168" spans="1:6" ht="12.75" customHeight="1" x14ac:dyDescent="0.2">
      <c r="A168" s="53">
        <v>3214</v>
      </c>
      <c r="B168" s="85" t="s">
        <v>380</v>
      </c>
      <c r="C168" s="50" t="s">
        <v>381</v>
      </c>
      <c r="D168" s="242">
        <v>853.6</v>
      </c>
      <c r="E168" s="242">
        <v>804</v>
      </c>
      <c r="F168" s="52">
        <f t="shared" si="31"/>
        <v>94.189315838800368</v>
      </c>
    </row>
    <row r="169" spans="1:6" ht="12.75" customHeight="1" x14ac:dyDescent="0.2">
      <c r="A169" s="53">
        <v>322</v>
      </c>
      <c r="B169" s="85" t="s">
        <v>382</v>
      </c>
      <c r="C169" s="50" t="s">
        <v>383</v>
      </c>
      <c r="D169" s="51">
        <f t="shared" ref="D169:E169" si="41">SUM(D170:D176)</f>
        <v>651555.23999999987</v>
      </c>
      <c r="E169" s="51">
        <f t="shared" si="41"/>
        <v>659842.68999999994</v>
      </c>
      <c r="F169" s="52">
        <f t="shared" si="31"/>
        <v>101.27194894480476</v>
      </c>
    </row>
    <row r="170" spans="1:6" ht="12.75" customHeight="1" x14ac:dyDescent="0.2">
      <c r="A170" s="53">
        <v>3221</v>
      </c>
      <c r="B170" s="85" t="s">
        <v>384</v>
      </c>
      <c r="C170" s="50" t="s">
        <v>385</v>
      </c>
      <c r="D170" s="242">
        <v>237636.37</v>
      </c>
      <c r="E170" s="242">
        <v>240524.92</v>
      </c>
      <c r="F170" s="52">
        <f t="shared" si="31"/>
        <v>101.21553363233078</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368403.56</v>
      </c>
      <c r="E172" s="242">
        <v>392678.92</v>
      </c>
      <c r="F172" s="52">
        <f t="shared" si="31"/>
        <v>106.589339147537</v>
      </c>
    </row>
    <row r="173" spans="1:6" ht="12.75" customHeight="1" x14ac:dyDescent="0.2">
      <c r="A173" s="53">
        <v>3224</v>
      </c>
      <c r="B173" s="85" t="s">
        <v>390</v>
      </c>
      <c r="C173" s="50" t="s">
        <v>391</v>
      </c>
      <c r="D173" s="242">
        <v>16871.939999999999</v>
      </c>
      <c r="E173" s="242">
        <v>19838.77</v>
      </c>
      <c r="F173" s="52">
        <f t="shared" si="31"/>
        <v>117.5844034533077</v>
      </c>
    </row>
    <row r="174" spans="1:6" ht="12.75" customHeight="1" x14ac:dyDescent="0.2">
      <c r="A174" s="53">
        <v>3225</v>
      </c>
      <c r="B174" s="85" t="s">
        <v>392</v>
      </c>
      <c r="C174" s="50" t="s">
        <v>393</v>
      </c>
      <c r="D174" s="242">
        <v>18743.939999999999</v>
      </c>
      <c r="E174" s="242">
        <v>2847.99</v>
      </c>
      <c r="F174" s="52">
        <f t="shared" si="31"/>
        <v>15.194190762454426</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9899.43</v>
      </c>
      <c r="E176" s="242">
        <v>3952.09</v>
      </c>
      <c r="F176" s="52">
        <f t="shared" si="31"/>
        <v>39.922399572500638</v>
      </c>
    </row>
    <row r="177" spans="1:6" ht="12.75" customHeight="1" x14ac:dyDescent="0.2">
      <c r="A177" s="53">
        <v>323</v>
      </c>
      <c r="B177" s="85" t="s">
        <v>398</v>
      </c>
      <c r="C177" s="50" t="s">
        <v>399</v>
      </c>
      <c r="D177" s="51">
        <f t="shared" ref="D177:E177" si="42">SUM(D178:D186)</f>
        <v>1790136.43</v>
      </c>
      <c r="E177" s="51">
        <f t="shared" si="42"/>
        <v>1688452.4</v>
      </c>
      <c r="F177" s="52">
        <f t="shared" si="31"/>
        <v>94.319760868728878</v>
      </c>
    </row>
    <row r="178" spans="1:6" ht="12.75" customHeight="1" x14ac:dyDescent="0.2">
      <c r="A178" s="53">
        <v>3231</v>
      </c>
      <c r="B178" s="85" t="s">
        <v>400</v>
      </c>
      <c r="C178" s="50" t="s">
        <v>401</v>
      </c>
      <c r="D178" s="242">
        <v>94935</v>
      </c>
      <c r="E178" s="242">
        <v>96513.97</v>
      </c>
      <c r="F178" s="52">
        <f t="shared" si="31"/>
        <v>101.6632116711434</v>
      </c>
    </row>
    <row r="179" spans="1:6" ht="12.75" customHeight="1" x14ac:dyDescent="0.2">
      <c r="A179" s="53">
        <v>3232</v>
      </c>
      <c r="B179" s="85" t="s">
        <v>402</v>
      </c>
      <c r="C179" s="50" t="s">
        <v>403</v>
      </c>
      <c r="D179" s="242">
        <v>94962.73</v>
      </c>
      <c r="E179" s="242">
        <v>86163.9</v>
      </c>
      <c r="F179" s="52">
        <f t="shared" si="31"/>
        <v>90.734438658197803</v>
      </c>
    </row>
    <row r="180" spans="1:6" ht="12.75" customHeight="1" x14ac:dyDescent="0.2">
      <c r="A180" s="53">
        <v>3233</v>
      </c>
      <c r="B180" s="85" t="s">
        <v>404</v>
      </c>
      <c r="C180" s="50" t="s">
        <v>405</v>
      </c>
      <c r="D180" s="242">
        <v>43973.58</v>
      </c>
      <c r="E180" s="242">
        <v>42647.38</v>
      </c>
      <c r="F180" s="52">
        <f t="shared" si="31"/>
        <v>96.984098178951982</v>
      </c>
    </row>
    <row r="181" spans="1:6" ht="12.75" customHeight="1" x14ac:dyDescent="0.2">
      <c r="A181" s="53">
        <v>3234</v>
      </c>
      <c r="B181" s="85" t="s">
        <v>406</v>
      </c>
      <c r="C181" s="50" t="s">
        <v>407</v>
      </c>
      <c r="D181" s="242">
        <v>77886.02</v>
      </c>
      <c r="E181" s="242">
        <v>86653.59</v>
      </c>
      <c r="F181" s="52">
        <f t="shared" si="31"/>
        <v>111.2569238998218</v>
      </c>
    </row>
    <row r="182" spans="1:6" ht="12.75" customHeight="1" x14ac:dyDescent="0.2">
      <c r="A182" s="53">
        <v>3235</v>
      </c>
      <c r="B182" s="85" t="s">
        <v>408</v>
      </c>
      <c r="C182" s="50" t="s">
        <v>409</v>
      </c>
      <c r="D182" s="242">
        <v>60455.31</v>
      </c>
      <c r="E182" s="242">
        <v>69592.17</v>
      </c>
      <c r="F182" s="52">
        <f t="shared" si="31"/>
        <v>115.1134118739942</v>
      </c>
    </row>
    <row r="183" spans="1:6" ht="12.75" customHeight="1" x14ac:dyDescent="0.2">
      <c r="A183" s="53">
        <v>3236</v>
      </c>
      <c r="B183" s="85" t="s">
        <v>410</v>
      </c>
      <c r="C183" s="50" t="s">
        <v>411</v>
      </c>
      <c r="D183" s="242">
        <v>0</v>
      </c>
      <c r="E183" s="242">
        <v>94</v>
      </c>
      <c r="F183" s="52" t="str">
        <f t="shared" si="31"/>
        <v>-</v>
      </c>
    </row>
    <row r="184" spans="1:6" ht="12.75" customHeight="1" x14ac:dyDescent="0.2">
      <c r="A184" s="53">
        <v>3237</v>
      </c>
      <c r="B184" s="85" t="s">
        <v>412</v>
      </c>
      <c r="C184" s="50" t="s">
        <v>413</v>
      </c>
      <c r="D184" s="242">
        <v>1068149.53</v>
      </c>
      <c r="E184" s="242">
        <v>946596.62</v>
      </c>
      <c r="F184" s="52">
        <f t="shared" si="31"/>
        <v>88.62023465946757</v>
      </c>
    </row>
    <row r="185" spans="1:6" ht="12.75" customHeight="1" x14ac:dyDescent="0.2">
      <c r="A185" s="53">
        <v>3238</v>
      </c>
      <c r="B185" s="85" t="s">
        <v>414</v>
      </c>
      <c r="C185" s="50" t="s">
        <v>415</v>
      </c>
      <c r="D185" s="242">
        <v>47566.07</v>
      </c>
      <c r="E185" s="242">
        <v>47393.81</v>
      </c>
      <c r="F185" s="52">
        <f t="shared" si="31"/>
        <v>99.637851098482585</v>
      </c>
    </row>
    <row r="186" spans="1:6" ht="12.75" customHeight="1" x14ac:dyDescent="0.2">
      <c r="A186" s="53">
        <v>3239</v>
      </c>
      <c r="B186" s="85" t="s">
        <v>416</v>
      </c>
      <c r="C186" s="50" t="s">
        <v>417</v>
      </c>
      <c r="D186" s="242">
        <v>302208.19</v>
      </c>
      <c r="E186" s="242">
        <v>312796.96000000002</v>
      </c>
      <c r="F186" s="52">
        <f t="shared" si="31"/>
        <v>103.50379981429359</v>
      </c>
    </row>
    <row r="187" spans="1:6" ht="12.75" customHeight="1" x14ac:dyDescent="0.2">
      <c r="A187" s="53">
        <v>324</v>
      </c>
      <c r="B187" s="85" t="s">
        <v>418</v>
      </c>
      <c r="C187" s="50" t="s">
        <v>419</v>
      </c>
      <c r="D187" s="242">
        <v>251816.38</v>
      </c>
      <c r="E187" s="242">
        <v>221525.93</v>
      </c>
      <c r="F187" s="52">
        <f t="shared" si="31"/>
        <v>87.971215375266681</v>
      </c>
    </row>
    <row r="188" spans="1:6" ht="12.75" customHeight="1" x14ac:dyDescent="0.2">
      <c r="A188" s="53">
        <v>329</v>
      </c>
      <c r="B188" s="85" t="s">
        <v>420</v>
      </c>
      <c r="C188" s="50" t="s">
        <v>421</v>
      </c>
      <c r="D188" s="51">
        <f t="shared" ref="D188:E188" si="43">SUM(D189:D195)</f>
        <v>179881.18</v>
      </c>
      <c r="E188" s="51">
        <f t="shared" si="43"/>
        <v>177032.8</v>
      </c>
      <c r="F188" s="52">
        <f t="shared" si="31"/>
        <v>98.416521394845191</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4269.82</v>
      </c>
      <c r="E190" s="242">
        <v>3259</v>
      </c>
      <c r="F190" s="52">
        <f t="shared" si="31"/>
        <v>76.326402518138948</v>
      </c>
    </row>
    <row r="191" spans="1:6" ht="12.75" customHeight="1" x14ac:dyDescent="0.2">
      <c r="A191" s="53">
        <v>3293</v>
      </c>
      <c r="B191" s="85" t="s">
        <v>426</v>
      </c>
      <c r="C191" s="50" t="s">
        <v>427</v>
      </c>
      <c r="D191" s="242">
        <v>97932.54</v>
      </c>
      <c r="E191" s="242">
        <v>112715.4</v>
      </c>
      <c r="F191" s="52">
        <f t="shared" si="31"/>
        <v>115.09494188550609</v>
      </c>
    </row>
    <row r="192" spans="1:6" ht="12.75" customHeight="1" x14ac:dyDescent="0.2">
      <c r="A192" s="53">
        <v>3294</v>
      </c>
      <c r="B192" s="85" t="s">
        <v>428</v>
      </c>
      <c r="C192" s="50" t="s">
        <v>429</v>
      </c>
      <c r="D192" s="242">
        <v>8398.27</v>
      </c>
      <c r="E192" s="242">
        <v>9818</v>
      </c>
      <c r="F192" s="52">
        <f t="shared" si="31"/>
        <v>116.90502925007173</v>
      </c>
    </row>
    <row r="193" spans="1:6" ht="12.75" customHeight="1" x14ac:dyDescent="0.2">
      <c r="A193" s="53">
        <v>3295</v>
      </c>
      <c r="B193" s="85" t="s">
        <v>430</v>
      </c>
      <c r="C193" s="50" t="s">
        <v>431</v>
      </c>
      <c r="D193" s="242">
        <v>28755.01</v>
      </c>
      <c r="E193" s="242">
        <v>28069.47</v>
      </c>
      <c r="F193" s="52">
        <f t="shared" si="31"/>
        <v>97.615928493852039</v>
      </c>
    </row>
    <row r="194" spans="1:6" ht="12.75" customHeight="1" x14ac:dyDescent="0.2">
      <c r="A194" s="53" t="s">
        <v>432</v>
      </c>
      <c r="B194" s="85" t="s">
        <v>433</v>
      </c>
      <c r="C194" s="50" t="s">
        <v>432</v>
      </c>
      <c r="D194" s="242">
        <v>32710.720000000001</v>
      </c>
      <c r="E194" s="242">
        <v>10017.09</v>
      </c>
      <c r="F194" s="52">
        <f t="shared" si="31"/>
        <v>30.623263566194815</v>
      </c>
    </row>
    <row r="195" spans="1:6" ht="12.75" customHeight="1" x14ac:dyDescent="0.2">
      <c r="A195" s="53">
        <v>3299</v>
      </c>
      <c r="B195" s="85" t="s">
        <v>434</v>
      </c>
      <c r="C195" s="50" t="s">
        <v>435</v>
      </c>
      <c r="D195" s="242">
        <v>7814.82</v>
      </c>
      <c r="E195" s="242">
        <v>13153.84</v>
      </c>
      <c r="F195" s="52">
        <f t="shared" si="31"/>
        <v>168.31916793988856</v>
      </c>
    </row>
    <row r="196" spans="1:6" ht="12.75" customHeight="1" x14ac:dyDescent="0.2">
      <c r="A196" s="53">
        <v>34</v>
      </c>
      <c r="B196" s="232" t="s">
        <v>436</v>
      </c>
      <c r="C196" s="50" t="s">
        <v>437</v>
      </c>
      <c r="D196" s="51">
        <f t="shared" ref="D196:E196" si="44">D197+D202+D210</f>
        <v>118377.76000000001</v>
      </c>
      <c r="E196" s="51">
        <f t="shared" si="44"/>
        <v>112651.81</v>
      </c>
      <c r="F196" s="52">
        <f t="shared" si="31"/>
        <v>95.162985006643126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118377.76000000001</v>
      </c>
      <c r="E210" s="51">
        <f t="shared" si="47"/>
        <v>112651.81</v>
      </c>
      <c r="F210" s="52">
        <f t="shared" si="31"/>
        <v>95.162985006643126</v>
      </c>
    </row>
    <row r="211" spans="1:6" ht="12.75" customHeight="1" x14ac:dyDescent="0.2">
      <c r="A211" s="53">
        <v>3431</v>
      </c>
      <c r="B211" s="232" t="s">
        <v>466</v>
      </c>
      <c r="C211" s="50" t="s">
        <v>467</v>
      </c>
      <c r="D211" s="242">
        <v>9384.7900000000009</v>
      </c>
      <c r="E211" s="242">
        <v>10728.94</v>
      </c>
      <c r="F211" s="52">
        <f t="shared" si="31"/>
        <v>114.32264334098046</v>
      </c>
    </row>
    <row r="212" spans="1:6" ht="12.75" customHeight="1" x14ac:dyDescent="0.2">
      <c r="A212" s="53">
        <v>3432</v>
      </c>
      <c r="B212" s="85" t="s">
        <v>468</v>
      </c>
      <c r="C212" s="50" t="s">
        <v>469</v>
      </c>
      <c r="D212" s="242">
        <v>734.32</v>
      </c>
      <c r="E212" s="242">
        <v>1115.54</v>
      </c>
      <c r="F212" s="52">
        <f t="shared" si="31"/>
        <v>151.91469659004247</v>
      </c>
    </row>
    <row r="213" spans="1:6" ht="12.75" customHeight="1" x14ac:dyDescent="0.2">
      <c r="A213" s="53">
        <v>3433</v>
      </c>
      <c r="B213" s="85" t="s">
        <v>470</v>
      </c>
      <c r="C213" s="50" t="s">
        <v>471</v>
      </c>
      <c r="D213" s="242">
        <v>39774.43</v>
      </c>
      <c r="E213" s="242">
        <v>5816.82</v>
      </c>
      <c r="F213" s="52">
        <f t="shared" si="31"/>
        <v>14.624521331921034</v>
      </c>
    </row>
    <row r="214" spans="1:6" ht="12.75" customHeight="1" x14ac:dyDescent="0.2">
      <c r="A214" s="53">
        <v>3434</v>
      </c>
      <c r="B214" s="85" t="s">
        <v>472</v>
      </c>
      <c r="C214" s="50" t="s">
        <v>473</v>
      </c>
      <c r="D214" s="242">
        <v>68484.22</v>
      </c>
      <c r="E214" s="242">
        <v>94990.51</v>
      </c>
      <c r="F214" s="52">
        <f t="shared" si="31"/>
        <v>138.70422996713694</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15909.56</v>
      </c>
      <c r="E224" s="51">
        <f t="shared" si="51"/>
        <v>2257.21</v>
      </c>
      <c r="F224" s="52">
        <f t="shared" ref="F224:F235" si="52">IF(D224&lt;&gt;0,IF(E224/D224&gt;=100,"&gt;&gt;100",E224/D224*100),"-")</f>
        <v>14.187758806654616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15909.56</v>
      </c>
      <c r="E247" s="51">
        <f t="shared" si="62"/>
        <v>2257.21</v>
      </c>
      <c r="F247" s="52">
        <f t="shared" si="61"/>
        <v>14.187758806654616</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15909.56</v>
      </c>
      <c r="E250" s="242">
        <v>2257.21</v>
      </c>
      <c r="F250" s="52">
        <f t="shared" si="61"/>
        <v>14.187758806654616</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93935.38</v>
      </c>
      <c r="E252" s="51">
        <f t="shared" si="63"/>
        <v>297368.83</v>
      </c>
      <c r="F252" s="52">
        <f t="shared" ref="F252:F258" si="64">IF(D252&lt;&gt;0,IF(E252/D252&gt;=100,"&gt;&gt;100",E252/D252*100),"-")</f>
        <v>316.56744242691093</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93935.38</v>
      </c>
      <c r="E259" s="51">
        <f t="shared" si="66"/>
        <v>297368.83</v>
      </c>
      <c r="F259" s="52">
        <f t="shared" ref="F259:F262" si="67">IF(D259&lt;&gt;0,IF(E259/D259&gt;=100,"&gt;&gt;100",E259/D259*100),"-")</f>
        <v>316.56744242691093</v>
      </c>
    </row>
    <row r="260" spans="1:6" ht="12.75" customHeight="1" x14ac:dyDescent="0.2">
      <c r="A260" s="53">
        <v>3721</v>
      </c>
      <c r="B260" s="85" t="s">
        <v>560</v>
      </c>
      <c r="C260" s="50" t="s">
        <v>561</v>
      </c>
      <c r="D260" s="242">
        <v>93935.38</v>
      </c>
      <c r="E260" s="242">
        <v>297368.83</v>
      </c>
      <c r="F260" s="52">
        <f t="shared" si="67"/>
        <v>316.56744242691093</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768881.21</v>
      </c>
      <c r="E263" s="51">
        <f t="shared" si="68"/>
        <v>93343.77</v>
      </c>
      <c r="F263" s="52">
        <f t="shared" ref="F263:F267" si="69">IF(D263&lt;&gt;0,IF(E263/D263&gt;=100,"&gt;&gt;100",E263/D263*100),"-")</f>
        <v>12.140206937818133</v>
      </c>
    </row>
    <row r="264" spans="1:6" ht="12.75" customHeight="1" x14ac:dyDescent="0.2">
      <c r="A264" s="53">
        <v>381</v>
      </c>
      <c r="B264" s="85" t="s">
        <v>568</v>
      </c>
      <c r="C264" s="50" t="s">
        <v>569</v>
      </c>
      <c r="D264" s="51">
        <f t="shared" ref="D264:E264" si="70">SUM(D265:D267)</f>
        <v>767819.42999999993</v>
      </c>
      <c r="E264" s="51">
        <f t="shared" si="70"/>
        <v>93343.77</v>
      </c>
      <c r="F264" s="52">
        <f t="shared" si="69"/>
        <v>12.156995037231606</v>
      </c>
    </row>
    <row r="265" spans="1:6" ht="12.75" customHeight="1" x14ac:dyDescent="0.2">
      <c r="A265" s="53">
        <v>3811</v>
      </c>
      <c r="B265" s="85" t="s">
        <v>570</v>
      </c>
      <c r="C265" s="50" t="s">
        <v>571</v>
      </c>
      <c r="D265" s="242">
        <v>10155.85</v>
      </c>
      <c r="E265" s="242">
        <v>3720</v>
      </c>
      <c r="F265" s="52">
        <f t="shared" si="69"/>
        <v>36.629134932083481</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757663.58</v>
      </c>
      <c r="E267" s="242">
        <v>89623.77</v>
      </c>
      <c r="F267" s="52">
        <f t="shared" si="69"/>
        <v>11.828966359977342</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1061.78</v>
      </c>
      <c r="E273" s="51">
        <f t="shared" si="73"/>
        <v>0</v>
      </c>
      <c r="F273" s="52">
        <f t="shared" ref="F273:F284" si="74">IF(D273&lt;&gt;0,IF(E273/D273&gt;=100,"&gt;&gt;100",E273/D273*100),"-")</f>
        <v>0</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1061.78</v>
      </c>
      <c r="E278" s="242"/>
      <c r="F278" s="52">
        <f t="shared" si="74"/>
        <v>0</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30244643.260000002</v>
      </c>
      <c r="E289" s="51">
        <f t="shared" si="79"/>
        <v>34852481.410000011</v>
      </c>
      <c r="F289" s="52">
        <f t="shared" si="76"/>
        <v>115.23522069805365</v>
      </c>
    </row>
    <row r="290" spans="1:6" ht="12.75" customHeight="1" x14ac:dyDescent="0.2">
      <c r="A290" s="53" t="s">
        <v>609</v>
      </c>
      <c r="B290" s="85" t="s">
        <v>620</v>
      </c>
      <c r="C290" s="50" t="s">
        <v>621</v>
      </c>
      <c r="D290" s="51">
        <f>IF(D6&gt;=D289,D6-D289,0)</f>
        <v>2950801.8399999961</v>
      </c>
      <c r="E290" s="51">
        <f>IF(E6&gt;=E289,E6-E289,0)</f>
        <v>1818946.1999999881</v>
      </c>
      <c r="F290" s="52">
        <f t="shared" si="76"/>
        <v>61.642438178769424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1254164.08</v>
      </c>
      <c r="E292" s="242">
        <v>1769862.75</v>
      </c>
      <c r="F292" s="52">
        <f t="shared" si="76"/>
        <v>141.1189156366207</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12727.16</v>
      </c>
      <c r="E294" s="242">
        <v>29916.18</v>
      </c>
      <c r="F294" s="52">
        <f t="shared" si="76"/>
        <v>235.05778194035432</v>
      </c>
    </row>
    <row r="295" spans="1:6" ht="12" x14ac:dyDescent="0.2">
      <c r="A295" s="53">
        <v>9661</v>
      </c>
      <c r="B295" s="85" t="s">
        <v>630</v>
      </c>
      <c r="C295" s="50" t="s">
        <v>631</v>
      </c>
      <c r="D295" s="242">
        <v>12727.16</v>
      </c>
      <c r="E295" s="242">
        <v>29916.18</v>
      </c>
      <c r="F295" s="52">
        <f t="shared" si="76"/>
        <v>235.05778194035432</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7956.77</v>
      </c>
      <c r="E298" s="51">
        <f t="shared" si="80"/>
        <v>505.11</v>
      </c>
      <c r="F298" s="52">
        <f t="shared" ref="F298:F418" si="81">IF(D298&lt;&gt;0,IF(E298/D298&gt;=100,"&gt;&gt;100",E298/D298*100),"-")</f>
        <v>6.3481789721205963</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7956.77</v>
      </c>
      <c r="E311" s="51">
        <f t="shared" si="85"/>
        <v>505.11</v>
      </c>
      <c r="F311" s="52">
        <f t="shared" si="81"/>
        <v>6.3481789721205963</v>
      </c>
    </row>
    <row r="312" spans="1:6" ht="12.75" customHeight="1" x14ac:dyDescent="0.2">
      <c r="A312" s="53">
        <v>721</v>
      </c>
      <c r="B312" s="85" t="s">
        <v>663</v>
      </c>
      <c r="C312" s="50" t="s">
        <v>664</v>
      </c>
      <c r="D312" s="51">
        <f t="shared" ref="D312:E312" si="86">SUM(D313:D316)</f>
        <v>690.77</v>
      </c>
      <c r="E312" s="51">
        <f t="shared" si="86"/>
        <v>505.11</v>
      </c>
      <c r="F312" s="52">
        <f t="shared" si="81"/>
        <v>73.12274707934624</v>
      </c>
    </row>
    <row r="313" spans="1:6" ht="12.75" customHeight="1" x14ac:dyDescent="0.2">
      <c r="A313" s="53">
        <v>7211</v>
      </c>
      <c r="B313" s="85" t="s">
        <v>665</v>
      </c>
      <c r="C313" s="50" t="s">
        <v>666</v>
      </c>
      <c r="D313" s="242">
        <v>690.77</v>
      </c>
      <c r="E313" s="242">
        <v>505.11</v>
      </c>
      <c r="F313" s="52">
        <f t="shared" si="81"/>
        <v>73.12274707934624</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65</v>
      </c>
      <c r="E317" s="51">
        <f t="shared" si="87"/>
        <v>0</v>
      </c>
      <c r="F317" s="52">
        <f t="shared" si="81"/>
        <v>0</v>
      </c>
    </row>
    <row r="318" spans="1:6" ht="12.75" customHeight="1" x14ac:dyDescent="0.2">
      <c r="A318" s="53">
        <v>7221</v>
      </c>
      <c r="B318" s="85" t="s">
        <v>675</v>
      </c>
      <c r="C318" s="50" t="s">
        <v>676</v>
      </c>
      <c r="D318" s="242">
        <v>65</v>
      </c>
      <c r="E318" s="242"/>
      <c r="F318" s="52">
        <f t="shared" si="81"/>
        <v>0</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7201</v>
      </c>
      <c r="E326" s="51">
        <f t="shared" si="88"/>
        <v>0</v>
      </c>
      <c r="F326" s="52">
        <f t="shared" si="81"/>
        <v>0</v>
      </c>
    </row>
    <row r="327" spans="1:6" ht="12.75" customHeight="1" x14ac:dyDescent="0.2">
      <c r="A327" s="53">
        <v>7231</v>
      </c>
      <c r="B327" s="85" t="s">
        <v>693</v>
      </c>
      <c r="C327" s="50" t="s">
        <v>694</v>
      </c>
      <c r="D327" s="242">
        <v>7201</v>
      </c>
      <c r="E327" s="242"/>
      <c r="F327" s="52">
        <f t="shared" si="81"/>
        <v>0</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2444846.09</v>
      </c>
      <c r="E350" s="51">
        <f t="shared" si="95"/>
        <v>314901.68</v>
      </c>
      <c r="F350" s="52">
        <f t="shared" si="81"/>
        <v>12.880225110612178</v>
      </c>
    </row>
    <row r="351" spans="1:6" ht="12.75" customHeight="1" x14ac:dyDescent="0.2">
      <c r="A351" s="53">
        <v>41</v>
      </c>
      <c r="B351" s="85" t="s">
        <v>741</v>
      </c>
      <c r="C351" s="50" t="s">
        <v>742</v>
      </c>
      <c r="D351" s="51">
        <f t="shared" ref="D351:E351" si="96">D352+D356</f>
        <v>9697.5300000000007</v>
      </c>
      <c r="E351" s="51">
        <f t="shared" si="96"/>
        <v>310.39999999999998</v>
      </c>
      <c r="F351" s="52">
        <f t="shared" si="81"/>
        <v>3.2008150529052237</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9697.5300000000007</v>
      </c>
      <c r="E356" s="51">
        <f t="shared" si="98"/>
        <v>310.39999999999998</v>
      </c>
      <c r="F356" s="52">
        <f t="shared" si="81"/>
        <v>3.2008150529052237</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9697.5300000000007</v>
      </c>
      <c r="E359" s="242">
        <v>310.39999999999998</v>
      </c>
      <c r="F359" s="52">
        <f t="shared" si="81"/>
        <v>3.2008150529052237</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260454.01</v>
      </c>
      <c r="E363" s="51">
        <f t="shared" si="99"/>
        <v>314591.27999999997</v>
      </c>
      <c r="F363" s="52">
        <f t="shared" si="81"/>
        <v>120.7857310394261</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157337.12000000002</v>
      </c>
      <c r="E369" s="51">
        <f t="shared" si="101"/>
        <v>222883.11999999997</v>
      </c>
      <c r="F369" s="52">
        <f t="shared" si="81"/>
        <v>141.65959056578635</v>
      </c>
    </row>
    <row r="370" spans="1:6" ht="12.75" customHeight="1" x14ac:dyDescent="0.2">
      <c r="A370" s="53">
        <v>4221</v>
      </c>
      <c r="B370" s="85" t="s">
        <v>675</v>
      </c>
      <c r="C370" s="50" t="s">
        <v>767</v>
      </c>
      <c r="D370" s="242">
        <v>129144.78</v>
      </c>
      <c r="E370" s="242">
        <v>168003.58</v>
      </c>
      <c r="F370" s="52">
        <f t="shared" si="81"/>
        <v>130.08933074956647</v>
      </c>
    </row>
    <row r="371" spans="1:6" ht="12.75" customHeight="1" x14ac:dyDescent="0.2">
      <c r="A371" s="53">
        <v>4222</v>
      </c>
      <c r="B371" s="85" t="s">
        <v>768</v>
      </c>
      <c r="C371" s="50" t="s">
        <v>769</v>
      </c>
      <c r="D371" s="242">
        <v>3154.48</v>
      </c>
      <c r="E371" s="242">
        <v>34487.68</v>
      </c>
      <c r="F371" s="52">
        <f t="shared" si="81"/>
        <v>1093.2920798356622</v>
      </c>
    </row>
    <row r="372" spans="1:6" ht="12.75" customHeight="1" x14ac:dyDescent="0.2">
      <c r="A372" s="53">
        <v>4223</v>
      </c>
      <c r="B372" s="85" t="s">
        <v>679</v>
      </c>
      <c r="C372" s="50" t="s">
        <v>770</v>
      </c>
      <c r="D372" s="242">
        <v>20805</v>
      </c>
      <c r="E372" s="242">
        <v>2825</v>
      </c>
      <c r="F372" s="52">
        <f t="shared" si="81"/>
        <v>13.578466714732034</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v>14416.84</v>
      </c>
      <c r="F374" s="52" t="str">
        <f t="shared" si="81"/>
        <v>-</v>
      </c>
    </row>
    <row r="375" spans="1:6" ht="12.75" customHeight="1" x14ac:dyDescent="0.2">
      <c r="A375" s="53">
        <v>4226</v>
      </c>
      <c r="B375" s="85" t="s">
        <v>685</v>
      </c>
      <c r="C375" s="50" t="s">
        <v>773</v>
      </c>
      <c r="D375" s="242">
        <v>2522.69</v>
      </c>
      <c r="E375" s="242">
        <v>1989.53</v>
      </c>
      <c r="F375" s="52">
        <f t="shared" si="81"/>
        <v>78.865417471032913</v>
      </c>
    </row>
    <row r="376" spans="1:6" ht="12.75" customHeight="1" x14ac:dyDescent="0.2">
      <c r="A376" s="53">
        <v>4227</v>
      </c>
      <c r="B376" s="232" t="s">
        <v>687</v>
      </c>
      <c r="C376" s="50" t="s">
        <v>774</v>
      </c>
      <c r="D376" s="242">
        <v>1710.17</v>
      </c>
      <c r="E376" s="242">
        <v>1160.49</v>
      </c>
      <c r="F376" s="52">
        <f t="shared" si="81"/>
        <v>67.858166147225134</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100826.26</v>
      </c>
      <c r="E383" s="51">
        <f t="shared" si="103"/>
        <v>91708.160000000003</v>
      </c>
      <c r="F383" s="52">
        <f t="shared" si="81"/>
        <v>90.956621816578348</v>
      </c>
    </row>
    <row r="384" spans="1:6" ht="12.75" customHeight="1" x14ac:dyDescent="0.2">
      <c r="A384" s="53">
        <v>4241</v>
      </c>
      <c r="B384" s="85" t="s">
        <v>784</v>
      </c>
      <c r="C384" s="50" t="s">
        <v>785</v>
      </c>
      <c r="D384" s="242">
        <v>100826.26</v>
      </c>
      <c r="E384" s="242">
        <v>91708.160000000003</v>
      </c>
      <c r="F384" s="52">
        <f t="shared" si="81"/>
        <v>90.956621816578348</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2290.63</v>
      </c>
      <c r="E391" s="51">
        <f t="shared" si="105"/>
        <v>0</v>
      </c>
      <c r="F391" s="52">
        <f t="shared" si="81"/>
        <v>0</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2290.63</v>
      </c>
      <c r="E393" s="242"/>
      <c r="F393" s="52">
        <f t="shared" si="81"/>
        <v>0</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2174694.5499999998</v>
      </c>
      <c r="E402" s="51">
        <f t="shared" si="109"/>
        <v>0</v>
      </c>
      <c r="F402" s="52">
        <f t="shared" si="81"/>
        <v>0</v>
      </c>
    </row>
    <row r="403" spans="1:6" ht="12.75" customHeight="1" x14ac:dyDescent="0.2">
      <c r="A403" s="53">
        <v>451</v>
      </c>
      <c r="B403" s="85" t="s">
        <v>812</v>
      </c>
      <c r="C403" s="50" t="s">
        <v>813</v>
      </c>
      <c r="D403" s="242">
        <v>2174694.5499999998</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2436889.3199999998</v>
      </c>
      <c r="E408" s="51">
        <f t="shared" si="111"/>
        <v>314396.57</v>
      </c>
      <c r="F408" s="52">
        <f t="shared" si="81"/>
        <v>12.901553116084896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2630.51</v>
      </c>
      <c r="E411" s="242">
        <v>1631.39</v>
      </c>
      <c r="F411" s="52">
        <f t="shared" si="81"/>
        <v>62.01801171635919</v>
      </c>
    </row>
    <row r="412" spans="1:6" ht="12.75" customHeight="1" x14ac:dyDescent="0.2">
      <c r="A412" s="53" t="s">
        <v>609</v>
      </c>
      <c r="B412" s="85" t="s">
        <v>830</v>
      </c>
      <c r="C412" s="50" t="s">
        <v>831</v>
      </c>
      <c r="D412" s="51">
        <f>D6+D298</f>
        <v>33203401.869999997</v>
      </c>
      <c r="E412" s="51">
        <f>E6+E298</f>
        <v>36671932.719999999</v>
      </c>
      <c r="F412" s="52">
        <f t="shared" si="81"/>
        <v>110.44631168691753</v>
      </c>
    </row>
    <row r="413" spans="1:6" ht="12.75" customHeight="1" x14ac:dyDescent="0.2">
      <c r="A413" s="53" t="s">
        <v>609</v>
      </c>
      <c r="B413" s="85" t="s">
        <v>832</v>
      </c>
      <c r="C413" s="50" t="s">
        <v>833</v>
      </c>
      <c r="D413" s="51">
        <f t="shared" ref="D413:E413" si="112">D289+D350</f>
        <v>32689489.350000001</v>
      </c>
      <c r="E413" s="51">
        <f t="shared" si="112"/>
        <v>35167383.090000011</v>
      </c>
      <c r="F413" s="52">
        <f t="shared" si="81"/>
        <v>107.58009314085541</v>
      </c>
    </row>
    <row r="414" spans="1:6" ht="12.75" customHeight="1" x14ac:dyDescent="0.2">
      <c r="A414" s="53" t="s">
        <v>609</v>
      </c>
      <c r="B414" s="85" t="s">
        <v>834</v>
      </c>
      <c r="C414" s="50" t="s">
        <v>835</v>
      </c>
      <c r="D414" s="51">
        <f t="shared" ref="D414:E414" si="113">IF(D412&gt;=D413,D412-D413,0)</f>
        <v>513912.51999999583</v>
      </c>
      <c r="E414" s="51">
        <f t="shared" si="113"/>
        <v>1504549.6299999878</v>
      </c>
      <c r="F414" s="52">
        <f t="shared" si="81"/>
        <v>292.76376259523704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1254164.08</v>
      </c>
      <c r="E416" s="51">
        <f t="shared" si="115"/>
        <v>1769862.75</v>
      </c>
      <c r="F416" s="52">
        <f t="shared" si="81"/>
        <v>141.1189156366207</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15357.67</v>
      </c>
      <c r="E418" s="62">
        <f t="shared" si="117"/>
        <v>31547.57</v>
      </c>
      <c r="F418" s="57">
        <f t="shared" si="81"/>
        <v>205.41898608317538</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14240.53</v>
      </c>
      <c r="E637" s="242">
        <v>14240.53</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33203401.869999997</v>
      </c>
      <c r="E639" s="51">
        <f t="shared" si="180"/>
        <v>36671932.719999999</v>
      </c>
      <c r="F639" s="52">
        <f t="shared" si="119"/>
        <v>110.44631168691753</v>
      </c>
    </row>
    <row r="640" spans="1:6" ht="12.75" customHeight="1" x14ac:dyDescent="0.2">
      <c r="A640" s="53" t="s">
        <v>609</v>
      </c>
      <c r="B640" s="85" t="s">
        <v>1278</v>
      </c>
      <c r="C640" s="50" t="s">
        <v>1279</v>
      </c>
      <c r="D640" s="51">
        <f t="shared" ref="D640:E640" si="181">D413+D528</f>
        <v>32689489.350000001</v>
      </c>
      <c r="E640" s="51">
        <f t="shared" si="181"/>
        <v>35167383.090000011</v>
      </c>
      <c r="F640" s="52">
        <f t="shared" si="119"/>
        <v>107.58009314085541</v>
      </c>
    </row>
    <row r="641" spans="1:6" ht="12.75" customHeight="1" x14ac:dyDescent="0.2">
      <c r="A641" s="53" t="s">
        <v>609</v>
      </c>
      <c r="B641" s="85" t="s">
        <v>1280</v>
      </c>
      <c r="C641" s="50" t="s">
        <v>1281</v>
      </c>
      <c r="D641" s="51">
        <f t="shared" ref="D641:E641" si="182">IF(D639&gt;=D640,D639-D640,0)</f>
        <v>513912.51999999583</v>
      </c>
      <c r="E641" s="51">
        <f t="shared" si="182"/>
        <v>1504549.6299999878</v>
      </c>
      <c r="F641" s="52">
        <f t="shared" si="119"/>
        <v>292.76376259523704</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2.8" x14ac:dyDescent="0.2">
      <c r="A643" s="60" t="s">
        <v>1284</v>
      </c>
      <c r="B643" s="85" t="s">
        <v>1285</v>
      </c>
      <c r="C643" s="61" t="s">
        <v>1284</v>
      </c>
      <c r="D643" s="51">
        <f t="shared" ref="D643:E643" si="184">IF(D416-D417+D637-D638&gt;=0,D416-D417+D637-D638,0)</f>
        <v>1268404.6100000001</v>
      </c>
      <c r="E643" s="51">
        <f t="shared" si="184"/>
        <v>1784103.28</v>
      </c>
      <c r="F643" s="52">
        <f t="shared" si="119"/>
        <v>140.65726866129884</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1782317.1299999959</v>
      </c>
      <c r="E645" s="51">
        <f t="shared" si="186"/>
        <v>3288652.909999988</v>
      </c>
      <c r="F645" s="52">
        <f t="shared" si="119"/>
        <v>184.51558674072754</v>
      </c>
    </row>
    <row r="646" spans="1:6" ht="22.8" x14ac:dyDescent="0.2">
      <c r="A646" s="53" t="s">
        <v>609</v>
      </c>
      <c r="B646" s="85" t="s">
        <v>1290</v>
      </c>
      <c r="C646" s="50" t="s">
        <v>1291</v>
      </c>
      <c r="D646" s="51">
        <f t="shared" ref="D646:E646" si="187">IF(D642+D644-D641-D643&gt;=0,D642+D644-D641-D643,0)</f>
        <v>0</v>
      </c>
      <c r="E646" s="51">
        <f t="shared" si="187"/>
        <v>0</v>
      </c>
      <c r="F646" s="52" t="str">
        <f t="shared" si="119"/>
        <v>-</v>
      </c>
    </row>
    <row r="647" spans="1:6" ht="22.8" x14ac:dyDescent="0.2">
      <c r="A647" s="55" t="s">
        <v>1292</v>
      </c>
      <c r="B647" s="233" t="s">
        <v>1293</v>
      </c>
      <c r="C647" s="56" t="s">
        <v>1292</v>
      </c>
      <c r="D647" s="243">
        <v>2196957.14</v>
      </c>
      <c r="E647" s="243">
        <v>2593517.35</v>
      </c>
      <c r="F647" s="57">
        <f t="shared" si="119"/>
        <v>118.05042996878856</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1421029.41</v>
      </c>
      <c r="E649" s="242">
        <v>1997719.83</v>
      </c>
      <c r="F649" s="52">
        <f t="shared" ref="F649:F724" si="188">IF(D649&lt;&gt;0,IF(E649/D649&gt;=100,"&gt;&gt;100",E649/D649*100),"-")</f>
        <v>140.5825816089197</v>
      </c>
    </row>
    <row r="650" spans="1:6" ht="12.75" customHeight="1" x14ac:dyDescent="0.2">
      <c r="A650" s="53" t="s">
        <v>1297</v>
      </c>
      <c r="B650" s="85" t="s">
        <v>1298</v>
      </c>
      <c r="C650" s="50" t="s">
        <v>1297</v>
      </c>
      <c r="D650" s="242">
        <v>10493369.67</v>
      </c>
      <c r="E650" s="242">
        <v>8435419.8300000001</v>
      </c>
      <c r="F650" s="52">
        <f t="shared" si="188"/>
        <v>80.388093579857653</v>
      </c>
    </row>
    <row r="651" spans="1:6" ht="12.75" customHeight="1" x14ac:dyDescent="0.2">
      <c r="A651" s="53" t="s">
        <v>1299</v>
      </c>
      <c r="B651" s="85" t="s">
        <v>1300</v>
      </c>
      <c r="C651" s="50" t="s">
        <v>1299</v>
      </c>
      <c r="D651" s="242">
        <v>9916679.25</v>
      </c>
      <c r="E651" s="242">
        <v>7020109.8600000003</v>
      </c>
      <c r="F651" s="52">
        <f t="shared" si="188"/>
        <v>70.790933971167817</v>
      </c>
    </row>
    <row r="652" spans="1:6" ht="22.8" x14ac:dyDescent="0.2">
      <c r="A652" s="53">
        <v>11</v>
      </c>
      <c r="B652" s="85" t="s">
        <v>1301</v>
      </c>
      <c r="C652" s="50" t="s">
        <v>1302</v>
      </c>
      <c r="D652" s="51">
        <f t="shared" ref="D652:E652" si="189">+D649+D650-D651</f>
        <v>1997719.83</v>
      </c>
      <c r="E652" s="51">
        <f t="shared" si="189"/>
        <v>3413029.8</v>
      </c>
      <c r="F652" s="52">
        <f t="shared" si="188"/>
        <v>170.84626926889942</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748</v>
      </c>
      <c r="E654" s="262">
        <v>744</v>
      </c>
      <c r="F654" s="52">
        <f t="shared" si="188"/>
        <v>99.465240641711233</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745</v>
      </c>
      <c r="E656" s="262">
        <v>741</v>
      </c>
      <c r="F656" s="52">
        <f t="shared" si="188"/>
        <v>99.46308724832214</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11336.69</v>
      </c>
      <c r="E676" s="242">
        <v>6227</v>
      </c>
      <c r="F676" s="52">
        <f t="shared" si="188"/>
        <v>54.927849310513032</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990993.86</v>
      </c>
      <c r="E710" s="242">
        <v>1127008.1599999999</v>
      </c>
      <c r="F710" s="52">
        <f t="shared" si="188"/>
        <v>113.7250396283989</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1979.28</v>
      </c>
      <c r="E712" s="242">
        <v>2074.4299999999998</v>
      </c>
      <c r="F712" s="52">
        <f t="shared" si="188"/>
        <v>104.80730366597955</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28454.89</v>
      </c>
      <c r="E716" s="242">
        <v>34710.9</v>
      </c>
      <c r="F716" s="52">
        <f t="shared" si="188"/>
        <v>121.98571141902148</v>
      </c>
    </row>
    <row r="717" spans="1:6" ht="12.75" customHeight="1" x14ac:dyDescent="0.2">
      <c r="A717" s="53">
        <v>31215</v>
      </c>
      <c r="B717" s="85" t="s">
        <v>1414</v>
      </c>
      <c r="C717" s="50" t="s">
        <v>1415</v>
      </c>
      <c r="D717" s="242">
        <v>17520.939999999999</v>
      </c>
      <c r="E717" s="242">
        <v>13684.64</v>
      </c>
      <c r="F717" s="52">
        <f t="shared" si="188"/>
        <v>78.104485261635503</v>
      </c>
    </row>
    <row r="718" spans="1:6" ht="12.75" customHeight="1" x14ac:dyDescent="0.2">
      <c r="A718" s="53">
        <v>32121</v>
      </c>
      <c r="B718" s="85" t="s">
        <v>1416</v>
      </c>
      <c r="C718" s="50" t="s">
        <v>1417</v>
      </c>
      <c r="D718" s="242">
        <v>392556.15</v>
      </c>
      <c r="E718" s="242">
        <v>383598.41</v>
      </c>
      <c r="F718" s="52">
        <f t="shared" si="188"/>
        <v>97.718099690961395</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v>94</v>
      </c>
      <c r="F720" s="52" t="str">
        <f t="shared" si="188"/>
        <v>-</v>
      </c>
    </row>
    <row r="721" spans="1:6" ht="12.75" customHeight="1" x14ac:dyDescent="0.2">
      <c r="A721" s="53" t="s">
        <v>1422</v>
      </c>
      <c r="B721" s="85" t="s">
        <v>1423</v>
      </c>
      <c r="C721" s="50" t="s">
        <v>1422</v>
      </c>
      <c r="D721" s="242">
        <v>50800.35</v>
      </c>
      <c r="E721" s="242">
        <v>54185.74</v>
      </c>
      <c r="F721" s="52">
        <f t="shared" si="188"/>
        <v>106.66410762917972</v>
      </c>
    </row>
    <row r="722" spans="1:6" ht="12.75" customHeight="1" x14ac:dyDescent="0.2">
      <c r="A722" s="53" t="s">
        <v>1424</v>
      </c>
      <c r="B722" s="85" t="s">
        <v>1425</v>
      </c>
      <c r="C722" s="50" t="s">
        <v>1424</v>
      </c>
      <c r="D722" s="242">
        <v>636385.19999999995</v>
      </c>
      <c r="E722" s="242">
        <v>701439.65</v>
      </c>
      <c r="F722" s="52">
        <f t="shared" si="188"/>
        <v>110.22249574628702</v>
      </c>
    </row>
    <row r="723" spans="1:6" ht="12.75" customHeight="1" x14ac:dyDescent="0.2">
      <c r="A723" s="53" t="s">
        <v>1426</v>
      </c>
      <c r="B723" s="85" t="s">
        <v>1427</v>
      </c>
      <c r="C723" s="50" t="s">
        <v>1426</v>
      </c>
      <c r="D723" s="242">
        <v>86763.13</v>
      </c>
      <c r="E723" s="242">
        <v>98219.11</v>
      </c>
      <c r="F723" s="52">
        <f t="shared" si="188"/>
        <v>113.20374218864626</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3493.29</v>
      </c>
      <c r="E726" s="242">
        <v>2050</v>
      </c>
      <c r="F726" s="52">
        <f t="shared" si="190"/>
        <v>58.683934056433905</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92627.1</v>
      </c>
      <c r="E819" s="242">
        <v>296572.48</v>
      </c>
      <c r="F819" s="52">
        <f t="shared" si="190"/>
        <v>320.17895410738322</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1308.28</v>
      </c>
      <c r="E823" s="242">
        <v>796.35</v>
      </c>
      <c r="F823" s="52">
        <f t="shared" si="190"/>
        <v>60.869997248295469</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workbookViewId="0">
      <selection activeCell="E288" sqref="E288"/>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t="s">
        <v>49</v>
      </c>
      <c r="C1" s="299" t="s">
        <v>34</v>
      </c>
      <c r="D1" s="302" t="s">
        <v>35</v>
      </c>
      <c r="E1" s="300" t="s">
        <v>50</v>
      </c>
      <c r="F1" s="303" t="s">
        <v>39</v>
      </c>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28970506.359999999</v>
      </c>
      <c r="E6" s="229">
        <f t="shared" si="0"/>
        <v>30469677.269999996</v>
      </c>
      <c r="F6" s="230">
        <f t="shared" ref="F6:F260" si="1">IF(D6&gt;0,IF(E6/D6&gt;=100,"&gt;&gt;100",E6/D6*100),"-")</f>
        <v>105.17481776593979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24572743.550000001</v>
      </c>
      <c r="E7" s="104">
        <f t="shared" si="2"/>
        <v>24289528.279999997</v>
      </c>
      <c r="F7" s="93">
        <f t="shared" si="1"/>
        <v>98.8474413960992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3281164.6900000004</v>
      </c>
      <c r="E8" s="104">
        <f>E9+E10-E11</f>
        <v>3271159.79</v>
      </c>
      <c r="F8" s="93">
        <f t="shared" si="1"/>
        <v>99.695080834238752</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3250965.56</v>
      </c>
      <c r="E9" s="247">
        <v>3250965.56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61529.97</v>
      </c>
      <c r="E10" s="247">
        <v>61840.37</v>
      </c>
      <c r="F10" s="93">
        <f t="shared" si="1"/>
        <v>100.50446961050039</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31330.84</v>
      </c>
      <c r="E11" s="247">
        <v>41646.14</v>
      </c>
      <c r="F11" s="93">
        <f t="shared" si="1"/>
        <v>132.92379010585097</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21225346.859999999</v>
      </c>
      <c r="E12" s="104">
        <f t="shared" si="3"/>
        <v>20952136.489999998</v>
      </c>
      <c r="F12" s="93">
        <f t="shared" si="1"/>
        <v>98.71281081151669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16865965.440000001</v>
      </c>
      <c r="E13" s="104">
        <f t="shared" si="4"/>
        <v>16598749.540000001</v>
      </c>
      <c r="F13" s="93">
        <f t="shared" si="1"/>
        <v>98.415650139029339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70855.77</v>
      </c>
      <c r="E14" s="247">
        <v>70855.77</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21306418.120000001</v>
      </c>
      <c r="E15" s="247">
        <v>21306418.120000001</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4511308.45</v>
      </c>
      <c r="E18" s="247">
        <v>4778524.3499999996</v>
      </c>
      <c r="F18" s="93">
        <f t="shared" si="1"/>
        <v>105.92324605957724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682721.13999999873</v>
      </c>
      <c r="E19" s="104">
        <f t="shared" si="5"/>
        <v>591997.06999999937</v>
      </c>
      <c r="F19" s="93">
        <f t="shared" si="1"/>
        <v>86.711401671259296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5377406.8399999999</v>
      </c>
      <c r="E20" s="247">
        <v>5443235.0899999999</v>
      </c>
      <c r="F20" s="93">
        <f t="shared" si="1"/>
        <v>101.22416346686538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527129.63</v>
      </c>
      <c r="E21" s="247">
        <v>552705.91</v>
      </c>
      <c r="F21" s="93">
        <f t="shared" si="1"/>
        <v>104.85199058151977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268096.63</v>
      </c>
      <c r="E22" s="247">
        <v>270256.84999999998</v>
      </c>
      <c r="F22" s="93">
        <f t="shared" si="1"/>
        <v>100.80576171360303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312.06</v>
      </c>
      <c r="E23" s="247">
        <v>312.06</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334583.76</v>
      </c>
      <c r="E24" s="247">
        <v>345844.94</v>
      </c>
      <c r="F24" s="93">
        <f t="shared" si="1"/>
        <v>103.36572821107634</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8692.81</v>
      </c>
      <c r="E25" s="247">
        <v>10682.34</v>
      </c>
      <c r="F25" s="93">
        <f t="shared" si="1"/>
        <v>122.88707564067316</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93097.73</v>
      </c>
      <c r="E26" s="247">
        <v>92959.93</v>
      </c>
      <c r="F26" s="93">
        <f t="shared" si="1"/>
        <v>99.851983501638543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5926598.3200000003</v>
      </c>
      <c r="E28" s="247">
        <v>6124000.0499999998</v>
      </c>
      <c r="F28" s="93">
        <f t="shared" si="1"/>
        <v>103.33077626222524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8660.1699999999983</v>
      </c>
      <c r="E29" s="104">
        <f t="shared" si="6"/>
        <v>4811.2099999999991</v>
      </c>
      <c r="F29" s="93">
        <f t="shared" si="1"/>
        <v>55.555606876077491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23226.51</v>
      </c>
      <c r="E30" s="247">
        <v>23226.51</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14566.34</v>
      </c>
      <c r="E34" s="247">
        <v>18415.3</v>
      </c>
      <c r="F34" s="93">
        <f t="shared" si="1"/>
        <v>126.4236589287357</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3658051.11</v>
      </c>
      <c r="E35" s="104">
        <f t="shared" si="7"/>
        <v>3748926.2899999996</v>
      </c>
      <c r="F35" s="93">
        <f t="shared" si="1"/>
        <v>102.48425123835953</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3655721.6</v>
      </c>
      <c r="E36" s="247">
        <v>3747429.76</v>
      </c>
      <c r="F36" s="93">
        <f t="shared" si="1"/>
        <v>102.50861991241345</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663.61</v>
      </c>
      <c r="E37" s="247">
        <v>663.61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4164.84</v>
      </c>
      <c r="E38" s="247">
        <v>4164.84</v>
      </c>
      <c r="F38" s="93">
        <f t="shared" si="1"/>
        <v>100</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2498.94</v>
      </c>
      <c r="E40" s="247">
        <v>3331.92</v>
      </c>
      <c r="F40" s="93">
        <f t="shared" si="1"/>
        <v>133.33333333333331</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9949</v>
      </c>
      <c r="E45" s="104">
        <f t="shared" si="9"/>
        <v>7652.3799999999974</v>
      </c>
      <c r="F45" s="93">
        <f t="shared" si="1"/>
        <v>76.91607196703184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65360.46</v>
      </c>
      <c r="E47" s="247">
        <v>65360.46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5355.1</v>
      </c>
      <c r="E48" s="247">
        <v>5355.1</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60766.559999999998</v>
      </c>
      <c r="E50" s="247">
        <v>63063.18</v>
      </c>
      <c r="F50" s="93">
        <f t="shared" si="1"/>
        <v>103.77941420412806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116752.05</v>
      </c>
      <c r="E54" s="247">
        <v>117741</v>
      </c>
      <c r="F54" s="93">
        <f t="shared" si="1"/>
        <v>100.84705150787502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116752.05</v>
      </c>
      <c r="E55" s="247">
        <v>117741</v>
      </c>
      <c r="F55" s="93">
        <f t="shared" si="1"/>
        <v>100.84705150787502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66232</v>
      </c>
      <c r="E56" s="104">
        <f t="shared" si="11"/>
        <v>66232</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66232</v>
      </c>
      <c r="E57" s="247">
        <v>66232</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4397762.8099999996</v>
      </c>
      <c r="E68" s="104">
        <f t="shared" si="13"/>
        <v>6180148.9900000002</v>
      </c>
      <c r="F68" s="93">
        <f t="shared" si="1"/>
        <v>140.52938407562732</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1997719.83</v>
      </c>
      <c r="E69" s="104">
        <f t="shared" si="14"/>
        <v>3413029.8</v>
      </c>
      <c r="F69" s="93">
        <f t="shared" si="1"/>
        <v>170.84626926889942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1995628.99</v>
      </c>
      <c r="E70" s="104">
        <f t="shared" si="15"/>
        <v>3410540.69</v>
      </c>
      <c r="F70" s="93">
        <f t="shared" si="1"/>
        <v>170.90053848135369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1995628.99</v>
      </c>
      <c r="E72" s="247">
        <v>3410540.69</v>
      </c>
      <c r="F72" s="93">
        <f t="shared" si="1"/>
        <v>170.90053848135369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2090.84</v>
      </c>
      <c r="E76" s="247">
        <v>2489.11</v>
      </c>
      <c r="F76" s="93">
        <f t="shared" si="1"/>
        <v>119.04832507508945</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2090</v>
      </c>
      <c r="B78" s="86" t="s">
        <v>2091</v>
      </c>
      <c r="C78" s="92" t="s">
        <v>2090</v>
      </c>
      <c r="D78" s="104">
        <f>D79+SUM(D82:D84)-D85+D86</f>
        <v>157482.28</v>
      </c>
      <c r="E78" s="104">
        <f>E79+SUM(E82:E84)-E85+E86</f>
        <v>109435</v>
      </c>
      <c r="F78" s="93">
        <f t="shared" si="1"/>
        <v>69.490357899314134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3970.85</v>
      </c>
      <c r="E83" s="247">
        <v>4431.87</v>
      </c>
      <c r="F83" s="93">
        <f t="shared" si="1"/>
        <v>111.61010866691011</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35573.93</v>
      </c>
      <c r="E84" s="247">
        <v>38606.43</v>
      </c>
      <c r="F84" s="93">
        <f t="shared" si="1"/>
        <v>108.5245009477446</v>
      </c>
      <c r="G84" s="87"/>
      <c r="H84" s="87"/>
      <c r="I84" s="87"/>
      <c r="J84" s="87"/>
      <c r="K84" s="87"/>
      <c r="L84" s="87"/>
      <c r="M84" s="87"/>
      <c r="N84" s="87"/>
      <c r="O84" s="87"/>
      <c r="P84" s="87"/>
      <c r="Q84" s="87"/>
      <c r="R84" s="87"/>
      <c r="S84" s="87"/>
      <c r="T84" s="87"/>
      <c r="U84" s="87"/>
      <c r="V84" s="87"/>
      <c r="W84" s="87"/>
      <c r="X84" s="87"/>
    </row>
    <row r="85" spans="1:24" ht="12"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117937.5</v>
      </c>
      <c r="E86" s="247">
        <v>66396.7</v>
      </c>
      <c r="F86" s="93">
        <f t="shared" si="1"/>
        <v>56.298208797032324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18429.98</v>
      </c>
      <c r="E134" s="104">
        <f t="shared" si="23"/>
        <v>18429.98</v>
      </c>
      <c r="F134" s="93">
        <f t="shared" si="1"/>
        <v>100</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2198</v>
      </c>
      <c r="C135" s="92" t="s">
        <v>2199</v>
      </c>
      <c r="D135" s="104">
        <f t="shared" ref="D135:E135" si="24">SUM(D136:D141)</f>
        <v>18429.98</v>
      </c>
      <c r="E135" s="104">
        <f t="shared" si="24"/>
        <v>18429.98</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2204</v>
      </c>
      <c r="B140" s="231" t="s">
        <v>1175</v>
      </c>
      <c r="C140" s="92" t="s">
        <v>2204</v>
      </c>
      <c r="D140" s="247">
        <v>18429.98</v>
      </c>
      <c r="E140" s="247">
        <v>18429.98</v>
      </c>
      <c r="F140" s="93">
        <f t="shared" si="1"/>
        <v>100</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24543.07</v>
      </c>
      <c r="E146" s="104">
        <f t="shared" si="26"/>
        <v>44105.47</v>
      </c>
      <c r="F146" s="93">
        <f t="shared" si="1"/>
        <v>179.70640999679338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2240</v>
      </c>
      <c r="B160" s="86" t="s">
        <v>2241</v>
      </c>
      <c r="C160" s="92" t="s">
        <v>2240</v>
      </c>
      <c r="D160" s="247">
        <v>29776.87</v>
      </c>
      <c r="E160" s="247">
        <v>54050.92</v>
      </c>
      <c r="F160" s="93">
        <f t="shared" si="1"/>
        <v>181.51981722726399</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5233.8</v>
      </c>
      <c r="E163" s="247">
        <v>9945.4500000000007</v>
      </c>
      <c r="F163" s="93">
        <f t="shared" si="1"/>
        <v>190.02350108907487</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2630.51</v>
      </c>
      <c r="E164" s="104">
        <f t="shared" si="28"/>
        <v>1631.39</v>
      </c>
      <c r="F164" s="93">
        <f t="shared" si="1"/>
        <v>62.01801171635919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2630.51</v>
      </c>
      <c r="E166" s="247">
        <v>1631.39</v>
      </c>
      <c r="F166" s="93">
        <f t="shared" si="1"/>
        <v>62.01801171635919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2196957.14</v>
      </c>
      <c r="E170" s="104">
        <f t="shared" si="29"/>
        <v>2593517.35</v>
      </c>
      <c r="F170" s="93">
        <f t="shared" si="1"/>
        <v>118.05042996878856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2196957.14</v>
      </c>
      <c r="E173" s="247">
        <v>2593517.35</v>
      </c>
      <c r="F173" s="93">
        <f t="shared" si="1"/>
        <v>118.05042996878856</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28970506.360000003</v>
      </c>
      <c r="E175" s="104">
        <f t="shared" si="30"/>
        <v>30469677.270000003</v>
      </c>
      <c r="F175" s="93">
        <f t="shared" si="1"/>
        <v>105.17481776593979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2581658.0300000003</v>
      </c>
      <c r="E176" s="104">
        <f t="shared" si="31"/>
        <v>2841518.5300000003</v>
      </c>
      <c r="F176" s="93">
        <f t="shared" si="1"/>
        <v>110.06564374445828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2575728.56</v>
      </c>
      <c r="E177" s="104">
        <f t="shared" si="32"/>
        <v>2838776.97</v>
      </c>
      <c r="F177" s="93">
        <f t="shared" si="1"/>
        <v>110.21258272649661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2174279.61</v>
      </c>
      <c r="E178" s="247">
        <v>2589837.6</v>
      </c>
      <c r="F178" s="93">
        <f t="shared" si="1"/>
        <v>119.11244478809238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258275.43</v>
      </c>
      <c r="E179" s="247">
        <v>166083.94</v>
      </c>
      <c r="F179" s="93">
        <f t="shared" si="1"/>
        <v>64.304970859984635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72.52</v>
      </c>
      <c r="E180" s="104">
        <f t="shared" si="33"/>
        <v>41.56</v>
      </c>
      <c r="F180" s="93">
        <f t="shared" si="1"/>
        <v>57.308328736900172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72.52</v>
      </c>
      <c r="E183" s="247">
        <v>41.56</v>
      </c>
      <c r="F183" s="93">
        <f t="shared" si="1"/>
        <v>57.308328736900172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143101</v>
      </c>
      <c r="E188" s="247">
        <v>82813.87</v>
      </c>
      <c r="F188" s="93">
        <f t="shared" si="1"/>
        <v>57.870923333869086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4867.83</v>
      </c>
      <c r="E189" s="247">
        <v>2741.56</v>
      </c>
      <c r="F189" s="93">
        <f t="shared" si="1"/>
        <v>56.31996187212782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1061.6400000000001</v>
      </c>
      <c r="E234" s="104">
        <f t="shared" si="40"/>
        <v>0</v>
      </c>
      <c r="F234" s="93">
        <f t="shared" si="1"/>
        <v>0</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1061.6400000000001</v>
      </c>
      <c r="E235" s="247">
        <v>0</v>
      </c>
      <c r="F235" s="93">
        <f t="shared" si="1"/>
        <v>0</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26388848.330000002</v>
      </c>
      <c r="E237" s="104">
        <f t="shared" si="41"/>
        <v>27628158.740000002</v>
      </c>
      <c r="F237" s="93">
        <f t="shared" si="1"/>
        <v>104.69634140339159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24591173.530000001</v>
      </c>
      <c r="E238" s="104">
        <f t="shared" si="42"/>
        <v>24307958.260000002</v>
      </c>
      <c r="F238" s="93">
        <f t="shared" si="1"/>
        <v>98.848305187003419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24591173.530000001</v>
      </c>
      <c r="E239" s="104">
        <f t="shared" si="43"/>
        <v>24307958.260000002</v>
      </c>
      <c r="F239" s="93">
        <f t="shared" si="1"/>
        <v>98.848305187003419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15759522.390000001</v>
      </c>
      <c r="E240" s="247">
        <v>15602721.960000001</v>
      </c>
      <c r="F240" s="93">
        <f t="shared" si="1"/>
        <v>99.005043261339594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8831651.1400000006</v>
      </c>
      <c r="E241" s="247">
        <v>8705236.3000000007</v>
      </c>
      <c r="F241" s="93">
        <f t="shared" si="1"/>
        <v>98.568616015328701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1782317.1300000001</v>
      </c>
      <c r="E245" s="104">
        <f t="shared" si="45"/>
        <v>3288652.9099999997</v>
      </c>
      <c r="F245" s="93">
        <f t="shared" si="1"/>
        <v>184.51558674072774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2023445.54</v>
      </c>
      <c r="E246" s="104">
        <f t="shared" si="46"/>
        <v>3403777.8899999997</v>
      </c>
      <c r="F246" s="93">
        <f t="shared" si="1"/>
        <v>168.21692616446694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2009205.01</v>
      </c>
      <c r="E247" s="247">
        <v>3389537.36</v>
      </c>
      <c r="F247" s="93">
        <f t="shared" si="1"/>
        <v>168.70042345753458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14240.53</v>
      </c>
      <c r="E249" s="247">
        <v>14240.53</v>
      </c>
      <c r="F249" s="93">
        <f t="shared" si="1"/>
        <v>100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241128.41</v>
      </c>
      <c r="E250" s="104">
        <f t="shared" si="47"/>
        <v>115124.98</v>
      </c>
      <c r="F250" s="93">
        <f t="shared" si="1"/>
        <v>47.744262071814767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241128.41</v>
      </c>
      <c r="E252" s="247">
        <v>115124.98</v>
      </c>
      <c r="F252" s="93">
        <f t="shared" si="1"/>
        <v>47.744262071814767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12727.16</v>
      </c>
      <c r="E255" s="247">
        <v>29916.18</v>
      </c>
      <c r="F255" s="93">
        <f t="shared" si="1"/>
        <v>235.05778194035432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2630.51</v>
      </c>
      <c r="E256" s="247">
        <v>1631.39</v>
      </c>
      <c r="F256" s="93">
        <f t="shared" si="1"/>
        <v>62.01801171635919</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340056.68</v>
      </c>
      <c r="E259" s="104">
        <f t="shared" si="49"/>
        <v>186062.76</v>
      </c>
      <c r="F259" s="93">
        <f t="shared" si="1"/>
        <v>54.715219827471117</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340056.68</v>
      </c>
      <c r="E260" s="248">
        <v>186062.76</v>
      </c>
      <c r="F260" s="97">
        <f t="shared" si="1"/>
        <v>54.715219827471117</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17433.310000000001</v>
      </c>
      <c r="E264" s="247">
        <v>18305.12</v>
      </c>
      <c r="F264" s="93">
        <f t="shared" si="50"/>
        <v>105.00082887300231</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12343.56</v>
      </c>
      <c r="E265" s="247">
        <v>35745.800000000003</v>
      </c>
      <c r="F265" s="93">
        <f t="shared" si="50"/>
        <v>289.59068534523271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2630.51</v>
      </c>
      <c r="E267" s="247">
        <v>1631.39</v>
      </c>
      <c r="F267" s="93">
        <f t="shared" si="50"/>
        <v>62.01801171635919</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108415.9</v>
      </c>
      <c r="E268" s="247">
        <v>53957.599999999999</v>
      </c>
      <c r="F268" s="93">
        <f t="shared" si="50"/>
        <v>49.769083686064498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9501.69</v>
      </c>
      <c r="E269" s="247">
        <v>12419.19</v>
      </c>
      <c r="F269" s="93">
        <f t="shared" si="50"/>
        <v>130.70506404650121</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19.91</v>
      </c>
      <c r="E271" s="247">
        <v>19.91</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6886.13</v>
      </c>
      <c r="E287" s="247">
        <v>6018.75</v>
      </c>
      <c r="F287" s="93">
        <f t="shared" si="50"/>
        <v>87.403955487334684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2568842.4300000002</v>
      </c>
      <c r="E288" s="247">
        <v>2832758.22</v>
      </c>
      <c r="F288" s="93">
        <f t="shared" si="50"/>
        <v>110.27372434049994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387.72</v>
      </c>
      <c r="E289" s="247">
        <v>284.83</v>
      </c>
      <c r="F289" s="93">
        <f t="shared" si="50"/>
        <v>73.462808212111824</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4480.1099999999997</v>
      </c>
      <c r="E290" s="247">
        <v>2456.73</v>
      </c>
      <c r="F290" s="93">
        <f t="shared" si="50"/>
        <v>54.836376785391437</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16133.62</v>
      </c>
      <c r="E297" s="247">
        <v>16043.62</v>
      </c>
      <c r="F297" s="93">
        <f t="shared" si="50"/>
        <v>99.442158672387222</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4622.93</v>
      </c>
      <c r="E298" s="247">
        <v>4057.53</v>
      </c>
      <c r="F298" s="93">
        <f t="shared" si="50"/>
        <v>87.769661232162292</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6774.9</v>
      </c>
      <c r="E299" s="247">
        <v>2074.16</v>
      </c>
      <c r="F299" s="93">
        <f t="shared" si="50"/>
        <v>30.615359636304596</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106721.89</v>
      </c>
      <c r="E302" s="247">
        <v>50324.15</v>
      </c>
      <c r="F302" s="93">
        <f t="shared" si="50"/>
        <v>47.154477867661456</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25" sqref="E125"/>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t="s">
        <v>49</v>
      </c>
      <c r="C1" s="299" t="s">
        <v>34</v>
      </c>
      <c r="D1" s="302" t="s">
        <v>35</v>
      </c>
      <c r="E1" s="300" t="s">
        <v>50</v>
      </c>
      <c r="F1" s="303" t="s">
        <v>39</v>
      </c>
    </row>
    <row r="2" spans="1:25" ht="50.1" customHeight="1" x14ac:dyDescent="0.3">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2733</v>
      </c>
      <c r="B114" s="85" t="s">
        <v>2734</v>
      </c>
      <c r="C114" s="183" t="s">
        <v>2733</v>
      </c>
      <c r="D114" s="81">
        <f t="shared" ref="D114:E114" si="22">D115+D118+D121+D122+SUM(D125:D128)</f>
        <v>32689489.350000001</v>
      </c>
      <c r="E114" s="81">
        <f t="shared" si="22"/>
        <v>35167383.090000004</v>
      </c>
      <c r="F114" s="63">
        <f t="shared" si="1"/>
        <v>107.5800931408554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2749</v>
      </c>
      <c r="B122" s="85" t="s">
        <v>2750</v>
      </c>
      <c r="C122" s="183" t="s">
        <v>2749</v>
      </c>
      <c r="D122" s="81">
        <f t="shared" ref="D122:E122" si="25">SUM(D123:D124)</f>
        <v>32689489.350000001</v>
      </c>
      <c r="E122" s="81">
        <f t="shared" si="25"/>
        <v>35167383.090000004</v>
      </c>
      <c r="F122" s="63">
        <f t="shared" si="1"/>
        <v>107.5800931408554</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2753</v>
      </c>
      <c r="B124" s="85" t="s">
        <v>2754</v>
      </c>
      <c r="C124" s="183" t="s">
        <v>2753</v>
      </c>
      <c r="D124" s="249">
        <v>32689489.350000001</v>
      </c>
      <c r="E124" s="249">
        <v>35167383.090000004</v>
      </c>
      <c r="F124" s="63">
        <f t="shared" si="1"/>
        <v>107.5800931408554</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2786</v>
      </c>
      <c r="C141" s="184" t="s">
        <v>2787</v>
      </c>
      <c r="D141" s="106">
        <f t="shared" ref="D141:E141" si="28">D5+D22+D28+D35+D75+D82+D89+D107+D114+D129</f>
        <v>32689489.350000001</v>
      </c>
      <c r="E141" s="106">
        <f t="shared" si="28"/>
        <v>35167383.090000004</v>
      </c>
      <c r="F141" s="82">
        <f t="shared" si="1"/>
        <v>107.5800931408554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5" sqref="E45"/>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t="s">
        <v>49</v>
      </c>
      <c r="C1" s="299" t="s">
        <v>34</v>
      </c>
      <c r="D1" s="302" t="s">
        <v>35</v>
      </c>
      <c r="E1" s="300" t="s">
        <v>50</v>
      </c>
      <c r="F1" s="303" t="s">
        <v>39</v>
      </c>
    </row>
    <row r="2" spans="1:25" ht="50.1" customHeight="1" x14ac:dyDescent="0.2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2842</v>
      </c>
      <c r="B38" s="111" t="s">
        <v>2843</v>
      </c>
      <c r="C38" s="92" t="s">
        <v>2842</v>
      </c>
      <c r="D38" s="81">
        <f>D39+D44</f>
        <v>0</v>
      </c>
      <c r="E38" s="108">
        <f>E39+E44</f>
        <v>1786.15</v>
      </c>
      <c r="F38" s="37"/>
      <c r="G38" s="37"/>
      <c r="H38" s="37"/>
      <c r="I38" s="37"/>
      <c r="J38" s="37"/>
      <c r="K38" s="37"/>
      <c r="L38" s="37"/>
      <c r="M38" s="37"/>
      <c r="N38" s="37"/>
      <c r="O38" s="37"/>
      <c r="P38" s="37"/>
      <c r="Q38" s="37"/>
      <c r="R38" s="37"/>
      <c r="S38" s="37"/>
      <c r="T38" s="37"/>
      <c r="U38" s="37"/>
      <c r="V38" s="37"/>
    </row>
    <row r="39" spans="1:22" ht="13.5" customHeight="1" x14ac:dyDescent="0.2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2853</v>
      </c>
      <c r="B44" s="111" t="s">
        <v>2854</v>
      </c>
      <c r="C44" s="92" t="s">
        <v>2853</v>
      </c>
      <c r="D44" s="81">
        <f t="shared" ref="D44:E44" si="6">SUM(D45:D48)</f>
        <v>0</v>
      </c>
      <c r="E44" s="108">
        <f t="shared" si="6"/>
        <v>1786.15</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2846</v>
      </c>
      <c r="C45" s="92" t="s">
        <v>2855</v>
      </c>
      <c r="D45" s="249"/>
      <c r="E45" s="250">
        <v>1786.15</v>
      </c>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7" sqref="D107"/>
    </sheetView>
  </sheetViews>
  <sheetFormatPr defaultColWidth="14.44140625" defaultRowHeight="15" customHeight="1" x14ac:dyDescent="0.25"/>
  <cols>
    <col min="1" max="1" width="18.6640625" style="199" customWidth="1"/>
    <col min="2" max="2" width="53.88671875" style="199" customWidth="1"/>
    <col min="3" max="3" width="18.6640625" style="207" customWidth="1"/>
    <col min="4" max="4" width="17.88671875" customWidth="1"/>
    <col min="5" max="5" width="8" customWidth="1"/>
    <col min="6" max="6" width="7.5546875" customWidth="1"/>
    <col min="7"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2861</v>
      </c>
      <c r="C5" s="185" t="s">
        <v>2862</v>
      </c>
      <c r="D5" s="253">
        <v>2580596.39</v>
      </c>
      <c r="E5" s="37"/>
      <c r="F5" s="37"/>
      <c r="G5" s="37"/>
      <c r="H5" s="37"/>
      <c r="I5" s="37"/>
      <c r="J5" s="37"/>
      <c r="K5" s="37"/>
      <c r="L5" s="37"/>
      <c r="M5" s="37"/>
      <c r="N5" s="37"/>
      <c r="O5" s="37"/>
      <c r="P5" s="37"/>
      <c r="Q5" s="37"/>
      <c r="R5" s="37"/>
      <c r="S5" s="37"/>
      <c r="T5" s="37"/>
      <c r="U5" s="37"/>
    </row>
    <row r="6" spans="1:24" ht="24" x14ac:dyDescent="0.25">
      <c r="A6" s="114"/>
      <c r="B6" s="115" t="s">
        <v>2863</v>
      </c>
      <c r="C6" s="186" t="s">
        <v>2864</v>
      </c>
      <c r="D6" s="40">
        <f>D7+D8+D17+D18</f>
        <v>35572896.050000004</v>
      </c>
      <c r="E6" s="37"/>
      <c r="F6" s="37"/>
      <c r="G6" s="37"/>
      <c r="H6" s="37"/>
      <c r="I6" s="37"/>
      <c r="J6" s="37"/>
      <c r="K6" s="37"/>
      <c r="L6" s="37"/>
      <c r="M6" s="37"/>
      <c r="N6" s="37"/>
      <c r="O6" s="37"/>
      <c r="P6" s="37"/>
      <c r="Q6" s="37"/>
      <c r="R6" s="37"/>
      <c r="S6" s="37"/>
      <c r="T6" s="37"/>
      <c r="U6" s="37"/>
    </row>
    <row r="7" spans="1:24" ht="12.75" customHeight="1" x14ac:dyDescent="0.25">
      <c r="A7" s="114"/>
      <c r="B7" s="115" t="s">
        <v>2865</v>
      </c>
      <c r="C7" s="186" t="s">
        <v>2866</v>
      </c>
      <c r="D7" s="254">
        <v>42874.59</v>
      </c>
      <c r="E7" s="37"/>
      <c r="F7" s="37"/>
      <c r="G7" s="37"/>
      <c r="H7" s="37"/>
      <c r="I7" s="37"/>
      <c r="J7" s="37"/>
      <c r="K7" s="37"/>
      <c r="L7" s="37"/>
      <c r="M7" s="37"/>
      <c r="N7" s="37"/>
      <c r="O7" s="37"/>
      <c r="P7" s="37"/>
      <c r="Q7" s="37"/>
      <c r="R7" s="37"/>
      <c r="S7" s="37"/>
      <c r="T7" s="37"/>
      <c r="U7" s="37"/>
    </row>
    <row r="8" spans="1:24" ht="12.75" customHeight="1" x14ac:dyDescent="0.25">
      <c r="A8" s="114" t="s">
        <v>2272</v>
      </c>
      <c r="B8" s="115" t="s">
        <v>2867</v>
      </c>
      <c r="C8" s="186" t="s">
        <v>2868</v>
      </c>
      <c r="D8" s="40">
        <f>SUM(D9:D16)</f>
        <v>35223667.75</v>
      </c>
      <c r="E8" s="37"/>
      <c r="F8" s="37"/>
      <c r="G8" s="37"/>
      <c r="H8" s="37"/>
      <c r="I8" s="37"/>
      <c r="J8" s="37"/>
      <c r="K8" s="37"/>
      <c r="L8" s="37"/>
      <c r="M8" s="37"/>
      <c r="N8" s="37"/>
      <c r="O8" s="37"/>
      <c r="P8" s="37"/>
      <c r="Q8" s="37"/>
      <c r="R8" s="37"/>
      <c r="S8" s="37"/>
      <c r="T8" s="37"/>
      <c r="U8" s="37"/>
    </row>
    <row r="9" spans="1:24" ht="12.75" customHeight="1" x14ac:dyDescent="0.25">
      <c r="A9" s="84" t="s">
        <v>2274</v>
      </c>
      <c r="B9" s="85" t="s">
        <v>2275</v>
      </c>
      <c r="C9" s="186" t="s">
        <v>2869</v>
      </c>
      <c r="D9" s="254">
        <v>31030396.039999999</v>
      </c>
      <c r="E9" s="37"/>
      <c r="F9" s="37"/>
      <c r="G9" s="37"/>
      <c r="H9" s="37"/>
      <c r="I9" s="37"/>
      <c r="J9" s="37"/>
      <c r="K9" s="37"/>
      <c r="L9" s="37"/>
      <c r="M9" s="37"/>
      <c r="N9" s="37"/>
      <c r="O9" s="37"/>
      <c r="P9" s="37"/>
      <c r="Q9" s="37"/>
      <c r="R9" s="37"/>
      <c r="S9" s="37"/>
      <c r="T9" s="37"/>
      <c r="U9" s="37"/>
    </row>
    <row r="10" spans="1:24" ht="12.75" customHeight="1" x14ac:dyDescent="0.25">
      <c r="A10" s="84" t="s">
        <v>2276</v>
      </c>
      <c r="B10" s="85" t="s">
        <v>2277</v>
      </c>
      <c r="C10" s="186" t="s">
        <v>2870</v>
      </c>
      <c r="D10" s="254">
        <v>3600870.27</v>
      </c>
      <c r="E10" s="37"/>
      <c r="F10" s="37"/>
      <c r="G10" s="37"/>
      <c r="H10" s="37"/>
      <c r="I10" s="37"/>
      <c r="J10" s="37"/>
      <c r="K10" s="37"/>
      <c r="L10" s="37"/>
      <c r="M10" s="37"/>
      <c r="N10" s="37"/>
      <c r="O10" s="37"/>
      <c r="P10" s="37"/>
      <c r="Q10" s="37"/>
      <c r="R10" s="37"/>
      <c r="S10" s="37"/>
      <c r="T10" s="37"/>
      <c r="U10" s="37"/>
    </row>
    <row r="11" spans="1:24" ht="12.75" customHeight="1" x14ac:dyDescent="0.25">
      <c r="A11" s="84" t="s">
        <v>2278</v>
      </c>
      <c r="B11" s="85" t="s">
        <v>2871</v>
      </c>
      <c r="C11" s="186" t="s">
        <v>2872</v>
      </c>
      <c r="D11" s="254">
        <v>112651.81</v>
      </c>
      <c r="E11" s="37"/>
      <c r="F11" s="37"/>
      <c r="G11" s="37"/>
      <c r="H11" s="37"/>
      <c r="I11" s="37"/>
      <c r="J11" s="37"/>
      <c r="K11" s="37"/>
      <c r="L11" s="37"/>
      <c r="M11" s="37"/>
      <c r="N11" s="37"/>
      <c r="O11" s="37"/>
      <c r="P11" s="37"/>
      <c r="Q11" s="37"/>
      <c r="R11" s="37"/>
      <c r="S11" s="37"/>
      <c r="T11" s="37"/>
      <c r="U11" s="37"/>
    </row>
    <row r="12" spans="1:24" ht="12.75" customHeight="1" x14ac:dyDescent="0.25">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2.8" x14ac:dyDescent="0.25">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5">
      <c r="A14" s="84" t="s">
        <v>2290</v>
      </c>
      <c r="B14" s="85" t="s">
        <v>2291</v>
      </c>
      <c r="C14" s="186" t="s">
        <v>2876</v>
      </c>
      <c r="D14" s="254">
        <v>297368.83</v>
      </c>
      <c r="E14" s="37"/>
      <c r="F14" s="37"/>
      <c r="G14" s="37"/>
      <c r="H14" s="37"/>
      <c r="I14" s="37"/>
      <c r="J14" s="37"/>
      <c r="K14" s="37"/>
      <c r="L14" s="37"/>
      <c r="M14" s="37"/>
      <c r="N14" s="37"/>
      <c r="O14" s="37"/>
      <c r="P14" s="37"/>
      <c r="Q14" s="37"/>
      <c r="R14" s="37"/>
      <c r="S14" s="37"/>
      <c r="T14" s="37"/>
      <c r="U14" s="37"/>
    </row>
    <row r="15" spans="1:24" ht="12.75" customHeight="1" x14ac:dyDescent="0.25">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5">
      <c r="A16" s="84" t="s">
        <v>2294</v>
      </c>
      <c r="B16" s="85" t="s">
        <v>2295</v>
      </c>
      <c r="C16" s="186" t="s">
        <v>2878</v>
      </c>
      <c r="D16" s="254">
        <v>182380.79999999999</v>
      </c>
      <c r="E16" s="37"/>
      <c r="F16" s="37"/>
      <c r="G16" s="37"/>
      <c r="H16" s="37"/>
      <c r="I16" s="37"/>
      <c r="J16" s="37"/>
      <c r="K16" s="37"/>
      <c r="L16" s="37"/>
      <c r="M16" s="37"/>
      <c r="N16" s="37"/>
      <c r="O16" s="37"/>
      <c r="P16" s="37"/>
      <c r="Q16" s="37"/>
      <c r="R16" s="37"/>
      <c r="S16" s="37"/>
      <c r="T16" s="37"/>
      <c r="U16" s="37"/>
    </row>
    <row r="17" spans="1:21" ht="12.75" customHeight="1" x14ac:dyDescent="0.25">
      <c r="A17" s="114" t="s">
        <v>2296</v>
      </c>
      <c r="B17" s="115" t="s">
        <v>2297</v>
      </c>
      <c r="C17" s="186" t="s">
        <v>2879</v>
      </c>
      <c r="D17" s="254">
        <v>306353.71000000002</v>
      </c>
      <c r="E17" s="37"/>
      <c r="F17" s="37"/>
      <c r="G17" s="37"/>
      <c r="H17" s="37"/>
      <c r="I17" s="37"/>
      <c r="J17" s="37"/>
      <c r="K17" s="37"/>
      <c r="L17" s="37"/>
      <c r="M17" s="37"/>
      <c r="N17" s="37"/>
      <c r="O17" s="37"/>
      <c r="P17" s="37"/>
      <c r="Q17" s="37"/>
      <c r="R17" s="37"/>
      <c r="S17" s="37"/>
      <c r="T17" s="37"/>
      <c r="U17" s="37"/>
    </row>
    <row r="18" spans="1:21" ht="36" x14ac:dyDescent="0.2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5">
      <c r="A24" s="84"/>
      <c r="B24" s="115" t="s">
        <v>2895</v>
      </c>
      <c r="C24" s="186" t="s">
        <v>2896</v>
      </c>
      <c r="D24" s="40">
        <f>D25+D26+D35+D36</f>
        <v>35311973.910000004</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2865</v>
      </c>
      <c r="C25" s="186" t="s">
        <v>2897</v>
      </c>
      <c r="D25" s="254">
        <v>99419.63</v>
      </c>
      <c r="E25" s="37"/>
      <c r="F25" s="37"/>
      <c r="G25" s="37"/>
      <c r="H25" s="37"/>
      <c r="I25" s="37"/>
      <c r="J25" s="37"/>
      <c r="K25" s="37"/>
      <c r="L25" s="37"/>
      <c r="M25" s="37"/>
      <c r="N25" s="37"/>
      <c r="O25" s="37"/>
      <c r="P25" s="37"/>
      <c r="Q25" s="37"/>
      <c r="R25" s="37"/>
      <c r="S25" s="37"/>
      <c r="T25" s="37"/>
      <c r="U25" s="37"/>
    </row>
    <row r="26" spans="1:21" ht="12.75" customHeight="1" x14ac:dyDescent="0.25">
      <c r="A26" s="114" t="s">
        <v>2272</v>
      </c>
      <c r="B26" s="115" t="s">
        <v>2898</v>
      </c>
      <c r="C26" s="186" t="s">
        <v>2899</v>
      </c>
      <c r="D26" s="40">
        <f>SUM(D27:D34)</f>
        <v>34904074.300000004</v>
      </c>
      <c r="E26" s="37"/>
      <c r="F26" s="37"/>
      <c r="G26" s="37"/>
      <c r="H26" s="37"/>
      <c r="I26" s="37"/>
      <c r="J26" s="37"/>
      <c r="K26" s="37"/>
      <c r="L26" s="37"/>
      <c r="M26" s="37"/>
      <c r="N26" s="37"/>
      <c r="O26" s="37"/>
      <c r="P26" s="37"/>
      <c r="Q26" s="37"/>
      <c r="R26" s="37"/>
      <c r="S26" s="37"/>
      <c r="T26" s="37"/>
      <c r="U26" s="37"/>
    </row>
    <row r="27" spans="1:21" ht="12.75" customHeight="1" x14ac:dyDescent="0.25">
      <c r="A27" s="84" t="s">
        <v>2274</v>
      </c>
      <c r="B27" s="85" t="s">
        <v>2275</v>
      </c>
      <c r="C27" s="186" t="s">
        <v>2900</v>
      </c>
      <c r="D27" s="254">
        <v>30614838.050000001</v>
      </c>
      <c r="E27" s="37"/>
      <c r="F27" s="37"/>
      <c r="G27" s="37"/>
      <c r="H27" s="37"/>
      <c r="I27" s="37"/>
      <c r="J27" s="37"/>
      <c r="K27" s="37"/>
      <c r="L27" s="37"/>
      <c r="M27" s="37"/>
      <c r="N27" s="37"/>
      <c r="O27" s="37"/>
      <c r="P27" s="37"/>
      <c r="Q27" s="37"/>
      <c r="R27" s="37"/>
      <c r="S27" s="37"/>
      <c r="T27" s="37"/>
      <c r="U27" s="37"/>
    </row>
    <row r="28" spans="1:21" ht="12.75" customHeight="1" x14ac:dyDescent="0.25">
      <c r="A28" s="84" t="s">
        <v>2276</v>
      </c>
      <c r="B28" s="85" t="s">
        <v>2277</v>
      </c>
      <c r="C28" s="186" t="s">
        <v>2901</v>
      </c>
      <c r="D28" s="254">
        <v>3693061.76</v>
      </c>
      <c r="E28" s="37"/>
      <c r="F28" s="37"/>
      <c r="G28" s="37"/>
      <c r="H28" s="37"/>
      <c r="I28" s="37"/>
      <c r="J28" s="37"/>
      <c r="K28" s="37"/>
      <c r="L28" s="37"/>
      <c r="M28" s="37"/>
      <c r="N28" s="37"/>
      <c r="O28" s="37"/>
      <c r="P28" s="37"/>
      <c r="Q28" s="37"/>
      <c r="R28" s="37"/>
      <c r="S28" s="37"/>
      <c r="T28" s="37"/>
      <c r="U28" s="37"/>
    </row>
    <row r="29" spans="1:21" ht="12.75" customHeight="1" x14ac:dyDescent="0.25">
      <c r="A29" s="84" t="s">
        <v>2278</v>
      </c>
      <c r="B29" s="85" t="s">
        <v>2871</v>
      </c>
      <c r="C29" s="186" t="s">
        <v>2902</v>
      </c>
      <c r="D29" s="254">
        <v>112682.77</v>
      </c>
      <c r="E29" s="37"/>
      <c r="F29" s="37"/>
      <c r="G29" s="37"/>
      <c r="H29" s="37"/>
      <c r="I29" s="37"/>
      <c r="J29" s="37"/>
      <c r="K29" s="37"/>
      <c r="L29" s="37"/>
      <c r="M29" s="37"/>
      <c r="N29" s="37"/>
      <c r="O29" s="37"/>
      <c r="P29" s="37"/>
      <c r="Q29" s="37"/>
      <c r="R29" s="37"/>
      <c r="S29" s="37"/>
      <c r="T29" s="37"/>
      <c r="U29" s="37"/>
    </row>
    <row r="30" spans="1:21" ht="12.75" customHeight="1" x14ac:dyDescent="0.25">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2.8" x14ac:dyDescent="0.25">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5">
      <c r="A32" s="84" t="s">
        <v>2290</v>
      </c>
      <c r="B32" s="85" t="s">
        <v>2291</v>
      </c>
      <c r="C32" s="186" t="s">
        <v>2905</v>
      </c>
      <c r="D32" s="254">
        <v>297368.83</v>
      </c>
      <c r="E32" s="37"/>
      <c r="F32" s="37"/>
      <c r="G32" s="37"/>
      <c r="H32" s="37"/>
      <c r="I32" s="37"/>
      <c r="J32" s="37"/>
      <c r="K32" s="37"/>
      <c r="L32" s="37"/>
      <c r="M32" s="37"/>
      <c r="N32" s="37"/>
      <c r="O32" s="37"/>
      <c r="P32" s="37"/>
      <c r="Q32" s="37"/>
      <c r="R32" s="37"/>
      <c r="S32" s="37"/>
      <c r="T32" s="37"/>
      <c r="U32" s="37"/>
    </row>
    <row r="33" spans="1:21" ht="12.75" customHeight="1" x14ac:dyDescent="0.25">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5">
      <c r="A34" s="84" t="s">
        <v>2294</v>
      </c>
      <c r="B34" s="85" t="s">
        <v>2295</v>
      </c>
      <c r="C34" s="186" t="s">
        <v>2907</v>
      </c>
      <c r="D34" s="254">
        <v>186122.89</v>
      </c>
      <c r="E34" s="37"/>
      <c r="F34" s="37"/>
      <c r="G34" s="37"/>
      <c r="H34" s="37"/>
      <c r="I34" s="37"/>
      <c r="J34" s="37"/>
      <c r="K34" s="37"/>
      <c r="L34" s="37"/>
      <c r="M34" s="37"/>
      <c r="N34" s="37"/>
      <c r="O34" s="37"/>
      <c r="P34" s="37"/>
      <c r="Q34" s="37"/>
      <c r="R34" s="37"/>
      <c r="S34" s="37"/>
      <c r="T34" s="37"/>
      <c r="U34" s="37"/>
    </row>
    <row r="35" spans="1:21" ht="12.75" customHeight="1" x14ac:dyDescent="0.25">
      <c r="A35" s="114" t="s">
        <v>2296</v>
      </c>
      <c r="B35" s="115" t="s">
        <v>2297</v>
      </c>
      <c r="C35" s="186" t="s">
        <v>2908</v>
      </c>
      <c r="D35" s="254">
        <v>308479.98</v>
      </c>
      <c r="E35" s="37"/>
      <c r="F35" s="37"/>
      <c r="G35" s="37"/>
      <c r="H35" s="37"/>
      <c r="I35" s="37"/>
      <c r="J35" s="37"/>
      <c r="K35" s="37"/>
      <c r="L35" s="37"/>
      <c r="M35" s="37"/>
      <c r="N35" s="37"/>
      <c r="O35" s="37"/>
      <c r="P35" s="37"/>
      <c r="Q35" s="37"/>
      <c r="R35" s="37"/>
      <c r="S35" s="37"/>
      <c r="T35" s="37"/>
      <c r="U35" s="37"/>
    </row>
    <row r="36" spans="1:21" ht="36" x14ac:dyDescent="0.2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5">
      <c r="A42" s="84"/>
      <c r="B42" s="115" t="s">
        <v>2917</v>
      </c>
      <c r="C42" s="186" t="s">
        <v>2918</v>
      </c>
      <c r="D42" s="40">
        <f>D5+D6-D24</f>
        <v>2841518.5300000012</v>
      </c>
      <c r="E42" s="37"/>
      <c r="F42" s="37"/>
      <c r="G42" s="37"/>
      <c r="H42" s="37"/>
      <c r="I42" s="37"/>
      <c r="J42" s="37"/>
      <c r="K42" s="37"/>
      <c r="L42" s="37"/>
      <c r="M42" s="37"/>
      <c r="N42" s="37"/>
      <c r="O42" s="37"/>
      <c r="P42" s="37"/>
      <c r="Q42" s="37"/>
      <c r="R42" s="37"/>
      <c r="S42" s="37"/>
      <c r="T42" s="37"/>
      <c r="U42" s="37"/>
    </row>
    <row r="43" spans="1:21" ht="24" x14ac:dyDescent="0.25">
      <c r="A43" s="114"/>
      <c r="B43" s="115" t="s">
        <v>2919</v>
      </c>
      <c r="C43" s="186" t="s">
        <v>2920</v>
      </c>
      <c r="D43" s="40">
        <f>D44+D49+D90+D95</f>
        <v>6303.58</v>
      </c>
      <c r="E43" s="37"/>
      <c r="F43" s="37"/>
      <c r="G43" s="37"/>
      <c r="H43" s="37"/>
      <c r="I43" s="37"/>
      <c r="J43" s="37"/>
      <c r="K43" s="37"/>
      <c r="L43" s="37"/>
      <c r="M43" s="37"/>
      <c r="N43" s="37"/>
      <c r="O43" s="37"/>
      <c r="P43" s="37"/>
      <c r="Q43" s="37"/>
      <c r="R43" s="37"/>
      <c r="S43" s="37"/>
      <c r="T43" s="37"/>
      <c r="U43" s="37"/>
    </row>
    <row r="44" spans="1:21" ht="24" x14ac:dyDescent="0.25">
      <c r="A44" s="84"/>
      <c r="B44" s="115" t="s">
        <v>2921</v>
      </c>
      <c r="C44" s="186" t="s">
        <v>2922</v>
      </c>
      <c r="D44" s="40">
        <f>SUM(D45:D48)</f>
        <v>54.5</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2923</v>
      </c>
      <c r="C45" s="186" t="s">
        <v>2924</v>
      </c>
      <c r="D45" s="254">
        <v>54.5</v>
      </c>
      <c r="E45" s="37"/>
      <c r="F45" s="37"/>
      <c r="G45" s="37"/>
      <c r="H45" s="37"/>
      <c r="I45" s="37"/>
      <c r="J45" s="37"/>
      <c r="K45" s="37"/>
      <c r="L45" s="37"/>
      <c r="M45" s="37"/>
      <c r="N45" s="37"/>
      <c r="O45" s="37"/>
      <c r="P45" s="37"/>
      <c r="Q45" s="37"/>
      <c r="R45" s="37"/>
      <c r="S45" s="37"/>
      <c r="T45" s="37"/>
      <c r="U45" s="37"/>
    </row>
    <row r="46" spans="1:21" ht="12.75" customHeight="1" x14ac:dyDescent="0.2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5">
      <c r="A49" s="114" t="s">
        <v>2272</v>
      </c>
      <c r="B49" s="166" t="s">
        <v>2931</v>
      </c>
      <c r="C49" s="186" t="s">
        <v>2932</v>
      </c>
      <c r="D49" s="40">
        <f>D50+D55+D60+D65+D70+D75+D80+D85</f>
        <v>5964.25</v>
      </c>
      <c r="E49" s="37"/>
      <c r="F49" s="37"/>
      <c r="G49" s="37"/>
      <c r="H49" s="37"/>
      <c r="I49" s="37"/>
      <c r="J49" s="37"/>
      <c r="K49" s="37"/>
      <c r="L49" s="37"/>
      <c r="M49" s="37"/>
      <c r="N49" s="37"/>
      <c r="O49" s="37"/>
      <c r="P49" s="37"/>
      <c r="Q49" s="37"/>
      <c r="R49" s="37"/>
      <c r="S49" s="37"/>
      <c r="T49" s="37"/>
      <c r="U49" s="37"/>
    </row>
    <row r="50" spans="1:21" ht="12.75" customHeight="1" x14ac:dyDescent="0.25">
      <c r="A50" s="114" t="s">
        <v>2274</v>
      </c>
      <c r="B50" s="115" t="s">
        <v>2933</v>
      </c>
      <c r="C50" s="186" t="s">
        <v>2934</v>
      </c>
      <c r="D50" s="40">
        <f>SUM(D51:D54)</f>
        <v>1105</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2923</v>
      </c>
      <c r="C51" s="186" t="s">
        <v>2935</v>
      </c>
      <c r="D51" s="254">
        <v>1105</v>
      </c>
      <c r="E51" s="37"/>
      <c r="F51" s="37"/>
      <c r="G51" s="37"/>
      <c r="H51" s="37"/>
      <c r="I51" s="37"/>
      <c r="J51" s="37"/>
      <c r="K51" s="37"/>
      <c r="L51" s="37"/>
      <c r="M51" s="37"/>
      <c r="N51" s="37"/>
      <c r="O51" s="37"/>
      <c r="P51" s="37"/>
      <c r="Q51" s="37"/>
      <c r="R51" s="37"/>
      <c r="S51" s="37"/>
      <c r="T51" s="37"/>
      <c r="U51" s="37"/>
    </row>
    <row r="52" spans="1:21" ht="12.75" customHeight="1" x14ac:dyDescent="0.2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2276</v>
      </c>
      <c r="B55" s="115" t="s">
        <v>2939</v>
      </c>
      <c r="C55" s="186" t="s">
        <v>2940</v>
      </c>
      <c r="D55" s="40">
        <f>SUM(D56:D59)</f>
        <v>4859.25</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2923</v>
      </c>
      <c r="C56" s="186" t="s">
        <v>2941</v>
      </c>
      <c r="D56" s="254">
        <v>4859.25</v>
      </c>
      <c r="E56" s="37"/>
      <c r="F56" s="37"/>
      <c r="G56" s="37"/>
      <c r="H56" s="37"/>
      <c r="I56" s="37"/>
      <c r="J56" s="37"/>
      <c r="K56" s="37"/>
      <c r="L56" s="37"/>
      <c r="M56" s="37"/>
      <c r="N56" s="37"/>
      <c r="O56" s="37"/>
      <c r="P56" s="37"/>
      <c r="Q56" s="37"/>
      <c r="R56" s="37"/>
      <c r="S56" s="37"/>
      <c r="T56" s="37"/>
      <c r="U56" s="37"/>
    </row>
    <row r="57" spans="1:21" ht="12.75" customHeight="1" x14ac:dyDescent="0.2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2296</v>
      </c>
      <c r="B90" s="115" t="s">
        <v>2981</v>
      </c>
      <c r="C90" s="186" t="s">
        <v>2982</v>
      </c>
      <c r="D90" s="40">
        <f>SUM(D91:D94)</f>
        <v>284.83000000000004</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2923</v>
      </c>
      <c r="C91" s="186" t="s">
        <v>2983</v>
      </c>
      <c r="D91" s="254">
        <v>23.1</v>
      </c>
      <c r="E91" s="37"/>
      <c r="F91" s="37"/>
      <c r="G91" s="37"/>
      <c r="H91" s="37"/>
      <c r="I91" s="37"/>
      <c r="J91" s="37"/>
      <c r="K91" s="37"/>
      <c r="L91" s="37"/>
      <c r="M91" s="37"/>
      <c r="N91" s="37"/>
      <c r="O91" s="37"/>
      <c r="P91" s="37"/>
      <c r="Q91" s="37"/>
      <c r="R91" s="37"/>
      <c r="S91" s="37"/>
      <c r="T91" s="37"/>
      <c r="U91" s="37"/>
    </row>
    <row r="92" spans="1:21" ht="12.75" customHeight="1" x14ac:dyDescent="0.2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2929</v>
      </c>
      <c r="C94" s="186" t="s">
        <v>2986</v>
      </c>
      <c r="D94" s="254">
        <v>261.73</v>
      </c>
      <c r="E94" s="37"/>
      <c r="F94" s="37"/>
      <c r="G94" s="37"/>
      <c r="H94" s="37"/>
      <c r="I94" s="37"/>
      <c r="J94" s="37"/>
      <c r="K94" s="37"/>
      <c r="L94" s="37"/>
      <c r="M94" s="37"/>
      <c r="N94" s="37"/>
      <c r="O94" s="37"/>
      <c r="P94" s="37"/>
      <c r="Q94" s="37"/>
      <c r="R94" s="37"/>
      <c r="S94" s="37"/>
      <c r="T94" s="37"/>
      <c r="U94" s="37"/>
    </row>
    <row r="95" spans="1:21" ht="36" x14ac:dyDescent="0.2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2994</v>
      </c>
      <c r="C101" s="186" t="s">
        <v>2995</v>
      </c>
      <c r="D101" s="40">
        <f>SUM(D102:D105)</f>
        <v>2835214.9499999997</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2865</v>
      </c>
      <c r="C102" s="186" t="s">
        <v>2996</v>
      </c>
      <c r="D102" s="254">
        <v>50324.15</v>
      </c>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2272</v>
      </c>
      <c r="B103" s="85" t="s">
        <v>2846</v>
      </c>
      <c r="C103" s="186" t="s">
        <v>2997</v>
      </c>
      <c r="D103" s="254">
        <v>2782434.07</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2296</v>
      </c>
      <c r="B104" s="85" t="s">
        <v>2297</v>
      </c>
      <c r="C104" s="186" t="s">
        <v>2998</v>
      </c>
      <c r="D104" s="254">
        <v>2456.73</v>
      </c>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14" zoomScale="98" zoomScaleNormal="98" workbookViewId="0">
      <selection activeCell="D3" sqref="D3"/>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hidden="1" customWidth="1"/>
    <col min="17" max="21" width="14.44140625" style="48" customWidth="1"/>
    <col min="22" max="16384" width="14.44140625" style="48"/>
  </cols>
  <sheetData>
    <row r="1" spans="1:16" ht="12.75" hidden="1" customHeight="1" x14ac:dyDescent="0.25">
      <c r="A1" s="369" t="s">
        <v>2859</v>
      </c>
      <c r="B1" s="364"/>
      <c r="C1" s="364"/>
      <c r="D1" s="364"/>
      <c r="E1" s="71" t="s">
        <v>3001</v>
      </c>
      <c r="F1" s="71"/>
      <c r="G1" s="71"/>
      <c r="H1" s="71"/>
      <c r="I1" s="71"/>
      <c r="J1" s="71"/>
      <c r="K1" s="71"/>
      <c r="L1" s="71"/>
      <c r="M1" s="71"/>
      <c r="N1" s="71"/>
      <c r="O1" s="71"/>
      <c r="P1" s="71"/>
    </row>
    <row r="2" spans="1:16" ht="37.5" customHeight="1" x14ac:dyDescent="0.25">
      <c r="A2" s="369" t="s">
        <v>3002</v>
      </c>
      <c r="B2" s="364"/>
      <c r="C2" s="364"/>
      <c r="D2" s="364"/>
    </row>
    <row r="3" spans="1:16" ht="29.25" customHeight="1" x14ac:dyDescent="0.25">
      <c r="A3" s="125" t="s">
        <v>3003</v>
      </c>
      <c r="B3" s="126" t="s">
        <v>3004</v>
      </c>
      <c r="C3" s="127" t="s">
        <v>3005</v>
      </c>
      <c r="D3" s="123"/>
      <c r="E3" s="124">
        <f>E4+E14+E20+E277+E312+E315+E317</f>
        <v>0</v>
      </c>
      <c r="F3" s="124">
        <f>F4+F14+F20+F277+F312+F315+F317</f>
        <v>3</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1958</v>
      </c>
      <c r="P3" s="71"/>
    </row>
    <row r="4" spans="1:16" ht="19.5" customHeight="1" x14ac:dyDescent="0.2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3025</v>
      </c>
      <c r="B20" s="367"/>
      <c r="C20" s="368"/>
      <c r="D20" s="123"/>
      <c r="E20" s="71">
        <f>SUM(E21:E276)</f>
        <v>0</v>
      </c>
      <c r="F20" s="71">
        <f>SUM(F21:F276)</f>
        <v>3</v>
      </c>
      <c r="G20" s="71"/>
      <c r="H20" s="71"/>
      <c r="I20" s="71"/>
      <c r="J20" s="71"/>
      <c r="K20" s="71"/>
      <c r="L20" s="71"/>
      <c r="M20" s="71"/>
      <c r="N20" s="71"/>
      <c r="O20" s="71"/>
      <c r="P20" s="71"/>
    </row>
    <row r="21" spans="1:16" ht="20.399999999999999" x14ac:dyDescent="0.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5">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5">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5">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5">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5">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5">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5">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5">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5">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5">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5">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5">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5">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5">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5">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5">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5">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5">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5">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5">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5">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5">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5">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5">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5">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5">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5">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5">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5">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5">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5">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5">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5">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5">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5">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5">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5">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5">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5">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3.2"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1.25" customHeight="1" x14ac:dyDescent="0.25">
      <c r="A1018" s="121"/>
      <c r="B1018" s="122"/>
      <c r="C1018" s="83"/>
      <c r="D1018" s="123"/>
      <c r="E1018" s="71"/>
      <c r="F1018" s="71"/>
      <c r="G1018" s="71"/>
      <c r="H1018" s="71"/>
      <c r="I1018" s="71"/>
      <c r="J1018" s="71"/>
      <c r="K1018" s="71"/>
      <c r="L1018" s="71"/>
      <c r="M1018" s="71"/>
      <c r="N1018" s="71"/>
      <c r="O1018" s="71"/>
      <c r="P1018" s="71"/>
    </row>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75" customHeight="1" x14ac:dyDescent="0.25"/>
    <row r="1448" spans="10:12" ht="15" customHeight="1" x14ac:dyDescent="0.25">
      <c r="J1448" s="47">
        <f>IF(AND(C1448=0,D1448),1,0)</f>
        <v>1</v>
      </c>
      <c r="L1448" s="47">
        <f>IF(C1448&lt;&gt;0,1,0)</f>
        <v>0</v>
      </c>
    </row>
    <row r="1449" spans="10:12" ht="15" customHeight="1" x14ac:dyDescent="0.25">
      <c r="J1449" s="48" t="s">
        <v>3318</v>
      </c>
    </row>
    <row r="1450" spans="10:12" ht="15.75" customHeight="1" x14ac:dyDescent="0.25"/>
    <row r="1451" spans="10:12" ht="15" customHeight="1" x14ac:dyDescent="0.25">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Jelić</cp:lastModifiedBy>
  <cp:lastPrinted>2025-01-27T16:27:42Z</cp:lastPrinted>
  <dcterms:created xsi:type="dcterms:W3CDTF">2022-04-01T05:14:30Z</dcterms:created>
  <dcterms:modified xsi:type="dcterms:W3CDTF">2025-01-28T17:50:14Z</dcterms:modified>
</cp:coreProperties>
</file>