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9506D05-3F75-47D0-A647-D725DD8CD4D8}" xr6:coauthVersionLast="47" xr6:coauthVersionMax="47" xr10:uidLastSave="{00000000-0000-0000-0000-000000000000}"/>
  <workbookProtection workbookAlgorithmName="SHA-512" workbookHashValue="X+m4/TO8n7iemB39/k7y+UGx3cwJJtvkvElSAQ9EeO+WTZqsHkkQF8j+XnfuWxws2Hw42RoOfBmnJpa7LpPiVA==" workbookSaltValue="BtPegG8KUfzsh1nI0cQ4fw==" workbookSpinCount="100000" lockStructure="1"/>
  <bookViews>
    <workbookView xWindow="-108" yWindow="-108" windowWidth="23256" windowHeight="12576" xr2:uid="{00000000-000D-0000-FFFF-FFFF00000000}"/>
  </bookViews>
  <sheets>
    <sheet name="Opći dio" sheetId="1" r:id="rId1"/>
    <sheet name="Plan prihoda i primitaka" sheetId="2" r:id="rId2"/>
    <sheet name="Plan rashoda i izdatak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E26" i="1"/>
  <c r="E22" i="1"/>
  <c r="C26" i="2"/>
  <c r="E20" i="1" l="1"/>
  <c r="E18" i="1"/>
  <c r="E17" i="1"/>
  <c r="AN24" i="3"/>
  <c r="AN23" i="3"/>
  <c r="AN22" i="3"/>
  <c r="AN21" i="3"/>
  <c r="AN20" i="3"/>
  <c r="AN18" i="3"/>
  <c r="AN17" i="3"/>
  <c r="AN16" i="3"/>
  <c r="AN15" i="3"/>
  <c r="AN14" i="3"/>
  <c r="AN13" i="3"/>
  <c r="AN12" i="3"/>
  <c r="AN24" i="2"/>
  <c r="AN23" i="2"/>
  <c r="AN21" i="2"/>
  <c r="AN20" i="2"/>
  <c r="AN19" i="2"/>
  <c r="AN18" i="2"/>
  <c r="AN17" i="2"/>
  <c r="AN16" i="2"/>
  <c r="AN15" i="2"/>
  <c r="AN12" i="2"/>
  <c r="AN10" i="2"/>
  <c r="AM15" i="2"/>
  <c r="AM16" i="2"/>
  <c r="AM24" i="3"/>
  <c r="AM23" i="3"/>
  <c r="AM22" i="3"/>
  <c r="AM21" i="3"/>
  <c r="AM20" i="3"/>
  <c r="AM18" i="3"/>
  <c r="AM17" i="3"/>
  <c r="AM16" i="3"/>
  <c r="AM15" i="3"/>
  <c r="AM14" i="3"/>
  <c r="AM13" i="3"/>
  <c r="AM12" i="3"/>
  <c r="AL24" i="3"/>
  <c r="AL23" i="3"/>
  <c r="AL22" i="3"/>
  <c r="AL21" i="3"/>
  <c r="AL20" i="3"/>
  <c r="AL18" i="3"/>
  <c r="AL17" i="3"/>
  <c r="AL16" i="3"/>
  <c r="AL15" i="3"/>
  <c r="AL14" i="3"/>
  <c r="AL13" i="3"/>
  <c r="AL12" i="3"/>
  <c r="AI23" i="3"/>
  <c r="AI24" i="3"/>
  <c r="AI22" i="3"/>
  <c r="AI21" i="3"/>
  <c r="AI20" i="3"/>
  <c r="AI18" i="3"/>
  <c r="AI17" i="3"/>
  <c r="AI16" i="3"/>
  <c r="AI15" i="3"/>
  <c r="AI14" i="3"/>
  <c r="AI13" i="3"/>
  <c r="AI12" i="3"/>
  <c r="AF24" i="3"/>
  <c r="AF23" i="3"/>
  <c r="AF22" i="3"/>
  <c r="AF20" i="3"/>
  <c r="AF18" i="3"/>
  <c r="AF17" i="3"/>
  <c r="AF16" i="3"/>
  <c r="AF15" i="3"/>
  <c r="AF14" i="3"/>
  <c r="AC22" i="3"/>
  <c r="AC24" i="3"/>
  <c r="AC23" i="3"/>
  <c r="AC21" i="3"/>
  <c r="AC20" i="3"/>
  <c r="AC18" i="3"/>
  <c r="AC17" i="3"/>
  <c r="AC16" i="3"/>
  <c r="AC15" i="3"/>
  <c r="AC14" i="3"/>
  <c r="AC13" i="3"/>
  <c r="AC12" i="3"/>
  <c r="Z24" i="3"/>
  <c r="Z23" i="3"/>
  <c r="Z22" i="3"/>
  <c r="Z21" i="3"/>
  <c r="Z20" i="3"/>
  <c r="Z18" i="3"/>
  <c r="Z17" i="3"/>
  <c r="Z16" i="3"/>
  <c r="Z15" i="3"/>
  <c r="Z14" i="3"/>
  <c r="Z13" i="3"/>
  <c r="Z12" i="3"/>
  <c r="W21" i="3"/>
  <c r="W24" i="3"/>
  <c r="W23" i="3"/>
  <c r="W22" i="3"/>
  <c r="W20" i="3"/>
  <c r="W18" i="3"/>
  <c r="W17" i="3"/>
  <c r="W16" i="3"/>
  <c r="W15" i="3"/>
  <c r="W14" i="3"/>
  <c r="W13" i="3"/>
  <c r="W12" i="3"/>
  <c r="T24" i="3"/>
  <c r="T23" i="3"/>
  <c r="T22" i="3"/>
  <c r="T21" i="3"/>
  <c r="T20" i="3"/>
  <c r="T18" i="3"/>
  <c r="T17" i="3"/>
  <c r="T16" i="3"/>
  <c r="T15" i="3"/>
  <c r="T14" i="3"/>
  <c r="T13" i="3"/>
  <c r="T12" i="3"/>
  <c r="Q24" i="3"/>
  <c r="Q23" i="3"/>
  <c r="Q22" i="3"/>
  <c r="Q21" i="3"/>
  <c r="Q20" i="3"/>
  <c r="Q18" i="3"/>
  <c r="Q17" i="3"/>
  <c r="Q16" i="3"/>
  <c r="Q15" i="3"/>
  <c r="Q14" i="3"/>
  <c r="Q13" i="3"/>
  <c r="Q12" i="3"/>
  <c r="N24" i="3"/>
  <c r="N23" i="3"/>
  <c r="N22" i="3"/>
  <c r="N21" i="3"/>
  <c r="N20" i="3"/>
  <c r="N18" i="3"/>
  <c r="N17" i="3"/>
  <c r="N16" i="3"/>
  <c r="N15" i="3"/>
  <c r="N14" i="3"/>
  <c r="N13" i="3"/>
  <c r="N12" i="3"/>
  <c r="K24" i="3"/>
  <c r="K23" i="3"/>
  <c r="K22" i="3"/>
  <c r="K21" i="3"/>
  <c r="K20" i="3"/>
  <c r="K18" i="3"/>
  <c r="K17" i="3"/>
  <c r="K16" i="3"/>
  <c r="K15" i="3"/>
  <c r="K14" i="3"/>
  <c r="K13" i="3"/>
  <c r="K12" i="3"/>
  <c r="H12" i="3"/>
  <c r="H24" i="3"/>
  <c r="H23" i="3"/>
  <c r="H22" i="3"/>
  <c r="H21" i="3"/>
  <c r="H20" i="3"/>
  <c r="H18" i="3"/>
  <c r="H17" i="3"/>
  <c r="H16" i="3"/>
  <c r="H15" i="3"/>
  <c r="H14" i="3"/>
  <c r="H13" i="3"/>
  <c r="AK19" i="3"/>
  <c r="AJ19" i="3"/>
  <c r="AH19" i="3"/>
  <c r="AG19" i="3"/>
  <c r="AE19" i="3"/>
  <c r="AD19" i="3"/>
  <c r="AB19" i="3"/>
  <c r="AA19" i="3"/>
  <c r="Y19" i="3"/>
  <c r="X19" i="3"/>
  <c r="V19" i="3"/>
  <c r="U19" i="3"/>
  <c r="S19" i="3"/>
  <c r="R19" i="3"/>
  <c r="P19" i="3"/>
  <c r="O19" i="3"/>
  <c r="M19" i="3"/>
  <c r="L19" i="3"/>
  <c r="J19" i="3"/>
  <c r="I19" i="3"/>
  <c r="AK11" i="3"/>
  <c r="AK10" i="3" s="1"/>
  <c r="AJ11" i="3"/>
  <c r="AJ10" i="3" s="1"/>
  <c r="AH11" i="3"/>
  <c r="AH10" i="3" s="1"/>
  <c r="AG11" i="3"/>
  <c r="AE11" i="3"/>
  <c r="AD11" i="3"/>
  <c r="AD10" i="3" s="1"/>
  <c r="AB11" i="3"/>
  <c r="AB10" i="3" s="1"/>
  <c r="AA11" i="3"/>
  <c r="AA10" i="3" s="1"/>
  <c r="Y11" i="3"/>
  <c r="Y10" i="3" s="1"/>
  <c r="X11" i="3"/>
  <c r="V11" i="3"/>
  <c r="U11" i="3"/>
  <c r="S11" i="3"/>
  <c r="S10" i="3" s="1"/>
  <c r="R11" i="3"/>
  <c r="R10" i="3" s="1"/>
  <c r="P11" i="3"/>
  <c r="O11" i="3"/>
  <c r="O10" i="3" s="1"/>
  <c r="M11" i="3"/>
  <c r="L11" i="3"/>
  <c r="L10" i="3" s="1"/>
  <c r="J11" i="3"/>
  <c r="J10" i="3" s="1"/>
  <c r="I11" i="3"/>
  <c r="G19" i="3"/>
  <c r="G11" i="3"/>
  <c r="F19" i="3"/>
  <c r="F11" i="3"/>
  <c r="D15" i="3"/>
  <c r="D24" i="3"/>
  <c r="D23" i="3"/>
  <c r="D22" i="3"/>
  <c r="D21" i="3"/>
  <c r="D20" i="3"/>
  <c r="D18" i="3"/>
  <c r="D17" i="3"/>
  <c r="D16" i="3"/>
  <c r="D14" i="3"/>
  <c r="D13" i="3"/>
  <c r="D12" i="3"/>
  <c r="C24" i="3"/>
  <c r="C23" i="3"/>
  <c r="C22" i="3"/>
  <c r="C21" i="3"/>
  <c r="C20" i="3"/>
  <c r="C18" i="3"/>
  <c r="C17" i="3"/>
  <c r="C16" i="3"/>
  <c r="C15" i="3"/>
  <c r="C14" i="3"/>
  <c r="C13" i="3"/>
  <c r="C12" i="3"/>
  <c r="AL14" i="2"/>
  <c r="AM24" i="2"/>
  <c r="AM23" i="2"/>
  <c r="AM25" i="2" s="1"/>
  <c r="AM21" i="2"/>
  <c r="AM20" i="2"/>
  <c r="AM19" i="2"/>
  <c r="AM18" i="2"/>
  <c r="AM17" i="2"/>
  <c r="AM12" i="2"/>
  <c r="AM10" i="2"/>
  <c r="AL16" i="2"/>
  <c r="AL24" i="2"/>
  <c r="AL23" i="2"/>
  <c r="AL21" i="2"/>
  <c r="AL20" i="2"/>
  <c r="AL19" i="2"/>
  <c r="AL18" i="2"/>
  <c r="AL17" i="2"/>
  <c r="AL15" i="2"/>
  <c r="AL12" i="2"/>
  <c r="AL10" i="2"/>
  <c r="AI10" i="2"/>
  <c r="AI24" i="2"/>
  <c r="AI23" i="2"/>
  <c r="AI21" i="2"/>
  <c r="AI20" i="2"/>
  <c r="AI19" i="2"/>
  <c r="AI18" i="2"/>
  <c r="AI17" i="2"/>
  <c r="AI16" i="2"/>
  <c r="AI15" i="2"/>
  <c r="AI12" i="2"/>
  <c r="AF24" i="2"/>
  <c r="AF23" i="2"/>
  <c r="AF25" i="2" s="1"/>
  <c r="AF21" i="2"/>
  <c r="AF20" i="2"/>
  <c r="AF19" i="2"/>
  <c r="AF18" i="2"/>
  <c r="AF17" i="2"/>
  <c r="AF16" i="2"/>
  <c r="AF15" i="2"/>
  <c r="AF14" i="2"/>
  <c r="AF12" i="2"/>
  <c r="AF10" i="2"/>
  <c r="AC24" i="2"/>
  <c r="AC23" i="2"/>
  <c r="AC21" i="2"/>
  <c r="AC20" i="2"/>
  <c r="AC19" i="2"/>
  <c r="AC18" i="2"/>
  <c r="AC17" i="2"/>
  <c r="AC16" i="2"/>
  <c r="AC15" i="2"/>
  <c r="AC14" i="2"/>
  <c r="AC12" i="2"/>
  <c r="AC10" i="2"/>
  <c r="Z24" i="2"/>
  <c r="Z23" i="2"/>
  <c r="Z25" i="2" s="1"/>
  <c r="Z21" i="2"/>
  <c r="Z20" i="2"/>
  <c r="Z19" i="2"/>
  <c r="Z18" i="2"/>
  <c r="Z17" i="2"/>
  <c r="Z16" i="2"/>
  <c r="Z15" i="2"/>
  <c r="Z12" i="2"/>
  <c r="Z10" i="2"/>
  <c r="W24" i="2"/>
  <c r="W23" i="2"/>
  <c r="W25" i="2" s="1"/>
  <c r="W21" i="2"/>
  <c r="W20" i="2"/>
  <c r="W19" i="2"/>
  <c r="W18" i="2"/>
  <c r="W17" i="2"/>
  <c r="W16" i="2"/>
  <c r="W15" i="2"/>
  <c r="W12" i="2"/>
  <c r="W10" i="2"/>
  <c r="T24" i="2"/>
  <c r="T23" i="2"/>
  <c r="T21" i="2"/>
  <c r="T20" i="2"/>
  <c r="T19" i="2"/>
  <c r="T18" i="2"/>
  <c r="T17" i="2"/>
  <c r="T16" i="2"/>
  <c r="T15" i="2"/>
  <c r="T10" i="2"/>
  <c r="Q24" i="2"/>
  <c r="Q23" i="2"/>
  <c r="Q25" i="2" s="1"/>
  <c r="Q21" i="2"/>
  <c r="Q20" i="2"/>
  <c r="Q19" i="2"/>
  <c r="Q18" i="2"/>
  <c r="Q17" i="2"/>
  <c r="Q16" i="2"/>
  <c r="Q15" i="2"/>
  <c r="Q12" i="2"/>
  <c r="Q10" i="2"/>
  <c r="N24" i="2"/>
  <c r="N23" i="2"/>
  <c r="N25" i="2" s="1"/>
  <c r="N21" i="2"/>
  <c r="N20" i="2"/>
  <c r="N19" i="2"/>
  <c r="N18" i="2"/>
  <c r="N17" i="2"/>
  <c r="N16" i="2"/>
  <c r="N15" i="2"/>
  <c r="N14" i="2"/>
  <c r="N12" i="2"/>
  <c r="N10" i="2"/>
  <c r="K24" i="2"/>
  <c r="K23" i="2"/>
  <c r="K25" i="2" s="1"/>
  <c r="K21" i="2"/>
  <c r="K20" i="2"/>
  <c r="K19" i="2"/>
  <c r="K18" i="2"/>
  <c r="K17" i="2"/>
  <c r="K16" i="2"/>
  <c r="K15" i="2"/>
  <c r="K12" i="2"/>
  <c r="K10" i="2"/>
  <c r="H24" i="2"/>
  <c r="H23" i="2"/>
  <c r="H21" i="2"/>
  <c r="H20" i="2"/>
  <c r="H19" i="2"/>
  <c r="H18" i="2"/>
  <c r="H17" i="2"/>
  <c r="H16" i="2"/>
  <c r="H15" i="2"/>
  <c r="H12" i="2"/>
  <c r="H10" i="2"/>
  <c r="D16" i="2"/>
  <c r="D14" i="2"/>
  <c r="D12" i="2"/>
  <c r="D24" i="2"/>
  <c r="D23" i="2"/>
  <c r="D21" i="2"/>
  <c r="D20" i="2"/>
  <c r="D19" i="2"/>
  <c r="D18" i="2"/>
  <c r="D17" i="2"/>
  <c r="D15" i="2"/>
  <c r="D10" i="2"/>
  <c r="C18" i="2"/>
  <c r="C15" i="2"/>
  <c r="C12" i="2"/>
  <c r="C10" i="2"/>
  <c r="C14" i="2"/>
  <c r="AK25" i="2"/>
  <c r="AJ25" i="2"/>
  <c r="AH25" i="2"/>
  <c r="AG25" i="2"/>
  <c r="AE25" i="2"/>
  <c r="AD25" i="2"/>
  <c r="AB25" i="2"/>
  <c r="AA25" i="2"/>
  <c r="Y25" i="2"/>
  <c r="X25" i="2"/>
  <c r="V25" i="2"/>
  <c r="U25" i="2"/>
  <c r="S25" i="2"/>
  <c r="R25" i="2"/>
  <c r="P25" i="2"/>
  <c r="O25" i="2"/>
  <c r="M25" i="2"/>
  <c r="L25" i="2"/>
  <c r="J25" i="2"/>
  <c r="I25" i="2"/>
  <c r="H25" i="2"/>
  <c r="G25" i="2"/>
  <c r="F25" i="2"/>
  <c r="G22" i="2"/>
  <c r="AK22" i="2"/>
  <c r="AK11" i="2" s="1"/>
  <c r="AK13" i="2" s="1"/>
  <c r="AJ22" i="2"/>
  <c r="AJ11" i="2" s="1"/>
  <c r="AJ13" i="2" s="1"/>
  <c r="AH22" i="2"/>
  <c r="AG22" i="2"/>
  <c r="AE22" i="2"/>
  <c r="AE11" i="2" s="1"/>
  <c r="AE13" i="2" s="1"/>
  <c r="AD22" i="2"/>
  <c r="AB22" i="2"/>
  <c r="AA22" i="2"/>
  <c r="Y22" i="2"/>
  <c r="Y11" i="2" s="1"/>
  <c r="Y13" i="2" s="1"/>
  <c r="X22" i="2"/>
  <c r="V22" i="2"/>
  <c r="U22" i="2"/>
  <c r="U26" i="2" s="1"/>
  <c r="S22" i="2"/>
  <c r="S11" i="2" s="1"/>
  <c r="S13" i="2" s="1"/>
  <c r="R22" i="2"/>
  <c r="P22" i="2"/>
  <c r="O22" i="2"/>
  <c r="O26" i="2" s="1"/>
  <c r="M22" i="2"/>
  <c r="M11" i="2" s="1"/>
  <c r="M13" i="2" s="1"/>
  <c r="L22" i="2"/>
  <c r="J22" i="2"/>
  <c r="J11" i="2" s="1"/>
  <c r="J13" i="2" s="1"/>
  <c r="I22" i="2"/>
  <c r="I26" i="2" s="1"/>
  <c r="F22" i="2"/>
  <c r="F26" i="2" s="1"/>
  <c r="C24" i="2"/>
  <c r="C23" i="2"/>
  <c r="C21" i="2"/>
  <c r="C20" i="2"/>
  <c r="C19" i="2"/>
  <c r="C17" i="2"/>
  <c r="C16" i="2"/>
  <c r="AH11" i="2"/>
  <c r="AH13" i="2" s="1"/>
  <c r="V10" i="3" l="1"/>
  <c r="E13" i="3"/>
  <c r="AC11" i="3"/>
  <c r="AC19" i="3"/>
  <c r="AL11" i="3"/>
  <c r="AL10" i="3" s="1"/>
  <c r="AI19" i="3"/>
  <c r="I10" i="3"/>
  <c r="AL19" i="3"/>
  <c r="AI25" i="2"/>
  <c r="E19" i="2"/>
  <c r="G26" i="2"/>
  <c r="V11" i="2"/>
  <c r="V13" i="2" s="1"/>
  <c r="X11" i="2"/>
  <c r="X13" i="2" s="1"/>
  <c r="AA26" i="2"/>
  <c r="E23" i="2"/>
  <c r="AB26" i="2"/>
  <c r="AB11" i="2"/>
  <c r="AB13" i="2" s="1"/>
  <c r="R26" i="2"/>
  <c r="X26" i="2"/>
  <c r="AD11" i="2"/>
  <c r="AD13" i="2" s="1"/>
  <c r="E16" i="2"/>
  <c r="AN25" i="2"/>
  <c r="AH26" i="2"/>
  <c r="AC25" i="2"/>
  <c r="L26" i="2"/>
  <c r="D25" i="2"/>
  <c r="N22" i="2"/>
  <c r="N11" i="2" s="1"/>
  <c r="N13" i="2" s="1"/>
  <c r="AC22" i="2"/>
  <c r="AC26" i="2" s="1"/>
  <c r="AF22" i="2"/>
  <c r="AF26" i="2" s="1"/>
  <c r="AK26" i="2"/>
  <c r="AD26" i="2"/>
  <c r="AG26" i="2"/>
  <c r="K22" i="2"/>
  <c r="K26" i="2" s="1"/>
  <c r="T22" i="2"/>
  <c r="AL25" i="2"/>
  <c r="AL11" i="2" s="1"/>
  <c r="AL13" i="2" s="1"/>
  <c r="J26" i="2"/>
  <c r="AE26" i="2"/>
  <c r="P26" i="2"/>
  <c r="V26" i="2"/>
  <c r="T25" i="2"/>
  <c r="AL22" i="2"/>
  <c r="M26" i="2"/>
  <c r="AJ26" i="2"/>
  <c r="AI22" i="2"/>
  <c r="P11" i="2"/>
  <c r="P13" i="2" s="1"/>
  <c r="AM22" i="2"/>
  <c r="AM26" i="2" s="1"/>
  <c r="Y26" i="2"/>
  <c r="S26" i="2"/>
  <c r="AG10" i="3"/>
  <c r="X10" i="3"/>
  <c r="Z19" i="3"/>
  <c r="U10" i="3"/>
  <c r="W19" i="3"/>
  <c r="T19" i="3"/>
  <c r="Q19" i="3"/>
  <c r="AM19" i="3"/>
  <c r="E22" i="3"/>
  <c r="M10" i="3"/>
  <c r="N19" i="3"/>
  <c r="E24" i="3"/>
  <c r="E17" i="3"/>
  <c r="C11" i="3"/>
  <c r="H19" i="3"/>
  <c r="AN19" i="3"/>
  <c r="E18" i="3"/>
  <c r="E16" i="3"/>
  <c r="E14" i="3"/>
  <c r="Z22" i="2"/>
  <c r="Z26" i="2" s="1"/>
  <c r="W22" i="2"/>
  <c r="W26" i="2" s="1"/>
  <c r="Q22" i="2"/>
  <c r="Q26" i="2" s="1"/>
  <c r="AN22" i="2"/>
  <c r="AN26" i="2" s="1"/>
  <c r="E20" i="2"/>
  <c r="AN11" i="3"/>
  <c r="AM11" i="3"/>
  <c r="AI11" i="3"/>
  <c r="AF19" i="3"/>
  <c r="AE10" i="3"/>
  <c r="AF11" i="3"/>
  <c r="AC10" i="3"/>
  <c r="Z11" i="3"/>
  <c r="W11" i="3"/>
  <c r="E12" i="3"/>
  <c r="T11" i="3"/>
  <c r="P10" i="3"/>
  <c r="Q11" i="3"/>
  <c r="E20" i="3"/>
  <c r="N11" i="3"/>
  <c r="K19" i="3"/>
  <c r="E23" i="3"/>
  <c r="E21" i="3"/>
  <c r="K11" i="3"/>
  <c r="K10" i="3" s="1"/>
  <c r="E15" i="3"/>
  <c r="F10" i="3"/>
  <c r="H11" i="3"/>
  <c r="H10" i="3" s="1"/>
  <c r="G10" i="3"/>
  <c r="D19" i="3"/>
  <c r="D11" i="3"/>
  <c r="C19" i="3"/>
  <c r="E21" i="2"/>
  <c r="Z11" i="2"/>
  <c r="Z13" i="2" s="1"/>
  <c r="E24" i="2"/>
  <c r="E15" i="2"/>
  <c r="E14" i="2"/>
  <c r="E18" i="2"/>
  <c r="E12" i="2"/>
  <c r="E10" i="2"/>
  <c r="G11" i="2"/>
  <c r="C25" i="2"/>
  <c r="H22" i="2"/>
  <c r="E17" i="2"/>
  <c r="F11" i="2"/>
  <c r="D22" i="2"/>
  <c r="Q10" i="3" l="1"/>
  <c r="AI10" i="3"/>
  <c r="AI26" i="2"/>
  <c r="E25" i="2"/>
  <c r="K11" i="2"/>
  <c r="K13" i="2" s="1"/>
  <c r="AC11" i="2"/>
  <c r="AC13" i="2" s="1"/>
  <c r="AF11" i="2"/>
  <c r="AF13" i="2" s="1"/>
  <c r="T26" i="2"/>
  <c r="T11" i="2"/>
  <c r="T13" i="2" s="1"/>
  <c r="AL26" i="2"/>
  <c r="D26" i="2"/>
  <c r="N26" i="2"/>
  <c r="AI11" i="2"/>
  <c r="AI13" i="2" s="1"/>
  <c r="D11" i="2"/>
  <c r="AM11" i="2"/>
  <c r="AM13" i="2" s="1"/>
  <c r="Z10" i="3"/>
  <c r="W10" i="3"/>
  <c r="T10" i="3"/>
  <c r="AM10" i="3"/>
  <c r="N10" i="3"/>
  <c r="C10" i="3"/>
  <c r="E19" i="3"/>
  <c r="AN10" i="3"/>
  <c r="W11" i="2"/>
  <c r="W13" i="2" s="1"/>
  <c r="Q11" i="2"/>
  <c r="Q13" i="2" s="1"/>
  <c r="E22" i="2"/>
  <c r="H26" i="2"/>
  <c r="AF10" i="3"/>
  <c r="D10" i="3"/>
  <c r="E11" i="3"/>
  <c r="G13" i="2"/>
  <c r="D13" i="2" s="1"/>
  <c r="H11" i="2"/>
  <c r="F13" i="2"/>
  <c r="E26" i="2" l="1"/>
  <c r="E11" i="2"/>
  <c r="E10" i="3"/>
  <c r="H13" i="2"/>
  <c r="E13" i="2" s="1"/>
  <c r="E25" i="1" l="1"/>
  <c r="AA11" i="2" l="1"/>
  <c r="AA13" i="2" s="1"/>
  <c r="D19" i="1" l="1"/>
  <c r="D16" i="1"/>
  <c r="C19" i="1"/>
  <c r="C16" i="1"/>
  <c r="E16" i="1" l="1"/>
  <c r="E19" i="1"/>
  <c r="D22" i="1"/>
  <c r="C22" i="1"/>
  <c r="R11" i="2" l="1"/>
  <c r="R13" i="2" s="1"/>
  <c r="O11" i="2" l="1"/>
  <c r="O13" i="2" s="1"/>
  <c r="E31" i="1" l="1"/>
  <c r="D31" i="1"/>
  <c r="C31" i="1"/>
  <c r="C22" i="2" l="1"/>
  <c r="AN11" i="2"/>
  <c r="AN13" i="2" s="1"/>
  <c r="U11" i="2"/>
  <c r="U13" i="2" s="1"/>
  <c r="AG11" i="2"/>
  <c r="AG13" i="2" s="1"/>
  <c r="E33" i="1"/>
  <c r="C33" i="1"/>
  <c r="L11" i="2"/>
  <c r="L13" i="2" s="1"/>
  <c r="I11" i="2"/>
  <c r="I13" i="2" l="1"/>
  <c r="C13" i="2" s="1"/>
  <c r="C11" i="2"/>
</calcChain>
</file>

<file path=xl/sharedStrings.xml><?xml version="1.0" encoding="utf-8"?>
<sst xmlns="http://schemas.openxmlformats.org/spreadsheetml/2006/main" count="173" uniqueCount="135">
  <si>
    <t>NAZIV PRORAČUNSKOG KORISNIKA</t>
  </si>
  <si>
    <t>MJESTO I DATUM</t>
  </si>
  <si>
    <t>OSOBA ZA KONTAKTIRANJE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</si>
  <si>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</si>
  <si>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</si>
  <si>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</si>
  <si>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</si>
  <si>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</si>
  <si>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</si>
  <si>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</si>
  <si>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</si>
  <si>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</si>
  <si>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Ukupan donos neutrošenih prihoda iz prethodne/ih godina</t>
  </si>
  <si>
    <t>ODNOS</t>
  </si>
  <si>
    <t>Ukupan odnos neutrošenih prihoda u sljedeću godinu</t>
  </si>
  <si>
    <t>PRIMICI OD FINANCIJSKE IMOVINE I ZADUŽIVANJA</t>
  </si>
  <si>
    <t>IZDACI ZA FINANCIJSKU IMOVINU I OTPLATE ZAJMOVA</t>
  </si>
  <si>
    <t>NETO FINANCIRANJE</t>
  </si>
  <si>
    <t>VIŠAK / MANJAK + DONOS + ODNOS + NETO FINANCIRANJE</t>
  </si>
  <si>
    <t>Izvor prihoda i primitaka</t>
  </si>
  <si>
    <t>Stavka</t>
  </si>
  <si>
    <t>Naziv stavke</t>
  </si>
  <si>
    <t>PRIHODI (6+7)</t>
  </si>
  <si>
    <r>
      <t xml:space="preserve">ODNOS </t>
    </r>
    <r>
      <rPr>
        <b/>
        <sz val="10"/>
        <rFont val="Calibri"/>
        <family val="2"/>
        <charset val="238"/>
      </rPr>
      <t>(unosi se s negativnim predznakom)</t>
    </r>
  </si>
  <si>
    <t>LIMIT ZA RASHODNU STRANU</t>
  </si>
  <si>
    <t>RASHODI</t>
  </si>
  <si>
    <t>6</t>
  </si>
  <si>
    <t>UKUPNO:</t>
  </si>
  <si>
    <t>7</t>
  </si>
  <si>
    <t>Ukupno (po izvorima)</t>
  </si>
  <si>
    <t>Šifra</t>
  </si>
  <si>
    <t>Naziv</t>
  </si>
  <si>
    <t>UKUPNO RASHODI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</si>
  <si>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</si>
  <si>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</si>
  <si>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</si>
  <si>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</si>
  <si>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</si>
  <si>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RASHODI ZA NABAVU NEFINANCIJSKE IMOVINE</t>
  </si>
  <si>
    <t>Rashodi za nabavu neproizvedene dugotrajne imovine</t>
  </si>
  <si>
    <t>Rashodi za nabavu proizvedene dugotrajne imovine</t>
  </si>
  <si>
    <t>Pomoći dane u inozemstvo i unutar općeg proračuna</t>
  </si>
  <si>
    <t xml:space="preserve"> </t>
  </si>
  <si>
    <t>Dekan:</t>
  </si>
  <si>
    <t>Povećanje / smanjenje</t>
  </si>
  <si>
    <t>Ostali rashodi</t>
  </si>
  <si>
    <t>Rashodi za dodatna ulaganja na nefinancijskoj imovini</t>
  </si>
  <si>
    <t>SVEUČILIŠTE U ZAGREBU - FILOZOFSKI FAKULTET</t>
  </si>
  <si>
    <t>Ivana Jelić</t>
  </si>
  <si>
    <t>E - MAIL ZA KONTAKT</t>
  </si>
  <si>
    <t>ivravlic@ffzg.hr</t>
  </si>
  <si>
    <t>61</t>
  </si>
  <si>
    <t>Prihodi od poreza</t>
  </si>
  <si>
    <t>63</t>
  </si>
  <si>
    <t>Prihodi iz inozemstva (darovnice) i od subjekata unutar općeg proračuna</t>
  </si>
  <si>
    <t>64</t>
  </si>
  <si>
    <t>Prihodi od imovine</t>
  </si>
  <si>
    <t>65</t>
  </si>
  <si>
    <t>66</t>
  </si>
  <si>
    <t>Prihodi od prodaje proizvoda i robe te pruženih usluga i prihodi od donacija</t>
  </si>
  <si>
    <t>67</t>
  </si>
  <si>
    <t>Prihodi iz nadležnog proračuna i od HZZO-a temeljem ugovorenih obveza</t>
  </si>
  <si>
    <t>68</t>
  </si>
  <si>
    <t>Kazne, upravne mjere i ostali prihodi</t>
  </si>
  <si>
    <t>71</t>
  </si>
  <si>
    <t>Prihodi od prodaje neproizvedene dugotrajne imovine</t>
  </si>
  <si>
    <t>72</t>
  </si>
  <si>
    <t>Prihodi od prodaje proizvedene dugotrajne imovine</t>
  </si>
  <si>
    <t xml:space="preserve">Povećanje / smanjenje IZVOR 11 </t>
  </si>
  <si>
    <t>IZVOR 11             Opći prihodi i primici         Tekući plan</t>
  </si>
  <si>
    <t>IZVOR 11             Opći prihodi i primici            Novi plan</t>
  </si>
  <si>
    <t>IZVOR 12                  Sredstva učešća za pomoći    Novi plan</t>
  </si>
  <si>
    <t>IZVOR 12                  Sredstva učešća za pomoći   Tekući plan</t>
  </si>
  <si>
    <t>Povećanje / smanjenje IZVOR 12</t>
  </si>
  <si>
    <t>IZVOR 31                  Vlastiti prihodi   Tekući plan</t>
  </si>
  <si>
    <t>IZVOR 31                  Vlastiti prihodi    Novi plan</t>
  </si>
  <si>
    <t>Povećanje / smanjenje IZVOR 31</t>
  </si>
  <si>
    <t>IZVOR 43                   Prihodi za posebne namjene Tekući plan</t>
  </si>
  <si>
    <t>IZVOR 43                   Prihodi za posebne namjene    Novi plan</t>
  </si>
  <si>
    <t>Povećanje / smanjenje IZVOR 43</t>
  </si>
  <si>
    <t xml:space="preserve">IZVOR 51                              Pomoći EU  Tekući plan </t>
  </si>
  <si>
    <t>Povećanje / smanjenje IZVOR 51</t>
  </si>
  <si>
    <t xml:space="preserve">IZVOR 51                              Pomoći EU  Novi plan </t>
  </si>
  <si>
    <t xml:space="preserve">IZVOR 52                              Ostale pomoći  Tekući plan </t>
  </si>
  <si>
    <t>Povećanje / smanjenje IZVOR 52</t>
  </si>
  <si>
    <t xml:space="preserve">IZVOR 52                              Ostale pomoći    Novi plan </t>
  </si>
  <si>
    <t>IZVOR 561                         Europski socijalni fond (ESF)   Tekući plan</t>
  </si>
  <si>
    <t>IZVOR 561                         Europski socijalni fond (ESF)   Novi plan</t>
  </si>
  <si>
    <t>Povećanje / smanjenje IZVOR 561</t>
  </si>
  <si>
    <t>IZVOR 563 Europski fond za regionalni razvoj (EFRR) Tekući plan</t>
  </si>
  <si>
    <t>Povećanje / smanjenje IZVOR 563</t>
  </si>
  <si>
    <t xml:space="preserve">IZVOR 61                         Donacije  Tekući plan </t>
  </si>
  <si>
    <t xml:space="preserve">IZVOR 61                         Donacije  Novi plan </t>
  </si>
  <si>
    <t>Povećanje / smanjenje IZVOR 61</t>
  </si>
  <si>
    <t>IZVOR 563 Europski fond za regionalni razvoj (EFRR)    Novi plan</t>
  </si>
  <si>
    <t>IZVOR 576 Mehanizam za oporavak i otpornost Tekući plan</t>
  </si>
  <si>
    <t>Povećanje / smanjenje IZVOR 576</t>
  </si>
  <si>
    <t>IZVOR 576 Mehanizam za oporavak i otpornost Novi plan</t>
  </si>
  <si>
    <t>Povećanje / smanjenje IZVOR 71</t>
  </si>
  <si>
    <t>Subvencije</t>
  </si>
  <si>
    <t>Plemeniti metali i ostale pohranjene vrijednosti</t>
  </si>
  <si>
    <t xml:space="preserve">Rashodi za nabavu proizvedene kratkotrajne </t>
  </si>
  <si>
    <t>Tekući plana 2023.</t>
  </si>
  <si>
    <t>NOVI PLAN 2023.</t>
  </si>
  <si>
    <t>NOVI PLANA 2023.   UKUPNO</t>
  </si>
  <si>
    <t>IZVOR 561                         Europski socijalni fond (ESF)     Tekući plan</t>
  </si>
  <si>
    <t>NOVI PLANA 2023.       UKUPNO</t>
  </si>
  <si>
    <t>REBALANS PRIHODA POSLOVANJA I PRIHODA OD PRODAJE NEFINANCIJSKE IMOVINE ZA 2023.</t>
  </si>
  <si>
    <t>u eurima</t>
  </si>
  <si>
    <t>A. RAČUN PRIHODA</t>
  </si>
  <si>
    <t>I. OPĆI DIO</t>
  </si>
  <si>
    <t>IZVOR 71                          Prihodi od nefinancijske imovine    Tekući plan</t>
  </si>
  <si>
    <t>IZVOR 71                          Prihodi od nefinancijske imovine      Novi plan</t>
  </si>
  <si>
    <t xml:space="preserve">IZVOR 61                         Donacije      Tekući plan </t>
  </si>
  <si>
    <t>IZVOR 576 Mehanizam za oporavak i otpornost         Novi plan</t>
  </si>
  <si>
    <t>IZVOR 576 Mehanizam za oporavak i otpornost       Tekući plan</t>
  </si>
  <si>
    <t>IZVOR 563 Europski fond za regionalni razvoj (EFRR)        Novi plan</t>
  </si>
  <si>
    <t>IZVOR 563 Europski fond za regionalni razvoj (EFRR)    Tekući plan</t>
  </si>
  <si>
    <t>IZVOR 561                         Europski socijalni fond (ESF)        Novi plan</t>
  </si>
  <si>
    <t xml:space="preserve">IZVOR 52                              Ostale pomoći      Tekući plan </t>
  </si>
  <si>
    <t xml:space="preserve">IZVOR 52                              Ostale pomoći       Novi plan </t>
  </si>
  <si>
    <t xml:space="preserve">IZVOR 51                              Pomoći EU      Tekući plan </t>
  </si>
  <si>
    <t>IZVOR 12                  Sredstva učešća za pomoći         Tekući plan</t>
  </si>
  <si>
    <t>IZVOR 71                          Prihodi od nefinancijske imovine     Tekući plan</t>
  </si>
  <si>
    <t>B. RAČUN RASHODA</t>
  </si>
  <si>
    <t>REBALANS RASHODA POSLOVANJA I RASHODA ZA NABAVU NEFINANCIJSKE IMOVINE ZA 2023.</t>
  </si>
  <si>
    <t>Izvor financiranja rashoda</t>
  </si>
  <si>
    <r>
      <t>Prihodi od upravnih i administrativnih pristojbi, pristojbi po posebnim propisima i naknada</t>
    </r>
    <r>
      <rPr>
        <i/>
        <sz val="10"/>
        <rFont val="Calibri"/>
        <family val="2"/>
        <charset val="238"/>
      </rPr>
      <t xml:space="preserve"> (školarine)</t>
    </r>
  </si>
  <si>
    <t>U Zagrebu, 15. prosinca 2023.</t>
  </si>
  <si>
    <t>Izradila: Ivana Jelić</t>
  </si>
  <si>
    <t>REBALANS FINANCIJSKOG PLANA  ZA 2023.</t>
  </si>
  <si>
    <t>izv. prof. dr. sc. Domagoj Tončinić</t>
  </si>
  <si>
    <t>NOVI PLANA    2023.       UKUPNO</t>
  </si>
  <si>
    <t>Tekući plan      2023.     
UKUPNO</t>
  </si>
  <si>
    <t>Tekući plan      2023.        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</si>
</sst>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Open Sans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Open Sans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MS Sans Serif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indexed="62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name val="Arial"/>
      <family val="2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charset val="238"/>
    </font>
    <font>
      <sz val="14"/>
      <color theme="1"/>
      <name val="Calibri"/>
      <family val="2"/>
      <scheme val="minor"/>
    </font>
    <font>
      <i/>
      <sz val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9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2"/>
      </patternFill>
    </fill>
    <fill>
      <patternFill patternType="solid">
        <fgColor theme="4" tint="0.59999389629810485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4" fontId="20" fillId="3" borderId="4" applyNumberFormat="0" applyProtection="0">
      <alignment horizontal="left" vertical="center" indent="1" justifyLastLine="1"/>
    </xf>
    <xf numFmtId="4" fontId="20" fillId="3" borderId="4" applyNumberFormat="0" applyProtection="0">
      <alignment horizontal="left" vertical="center" indent="1" justifyLastLine="1"/>
    </xf>
    <xf numFmtId="4" fontId="20" fillId="0" borderId="4" applyNumberFormat="0" applyProtection="0">
      <alignment horizontal="right" vertical="center"/>
    </xf>
    <xf numFmtId="0" fontId="23" fillId="0" borderId="0" applyNumberFormat="0" applyFill="0" applyBorder="0" applyAlignment="0" applyProtection="0"/>
  </cellStyleXfs>
  <cellXfs count="113">
    <xf numFmtId="0" fontId="0" fillId="0" borderId="0" xfId="0"/>
    <xf numFmtId="0" fontId="7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3" fontId="7" fillId="0" borderId="1" xfId="1" applyNumberFormat="1" applyFont="1" applyBorder="1" applyAlignment="1" applyProtection="1">
      <alignment horizontal="right" vertical="center"/>
      <protection locked="0"/>
    </xf>
    <xf numFmtId="0" fontId="7" fillId="0" borderId="0" xfId="1" applyFont="1" applyAlignment="1">
      <alignment horizontal="left" vertical="center" wrapText="1"/>
    </xf>
    <xf numFmtId="0" fontId="8" fillId="0" borderId="0" xfId="1" applyFont="1" applyAlignment="1">
      <alignment vertical="center"/>
    </xf>
    <xf numFmtId="49" fontId="11" fillId="0" borderId="1" xfId="2" applyNumberFormat="1" applyFont="1" applyBorder="1" applyAlignment="1">
      <alignment horizontal="left"/>
    </xf>
    <xf numFmtId="0" fontId="13" fillId="0" borderId="1" xfId="3" applyFont="1" applyBorder="1" applyAlignment="1">
      <alignment horizontal="left" vertical="center" wrapText="1"/>
    </xf>
    <xf numFmtId="3" fontId="11" fillId="0" borderId="1" xfId="2" applyNumberFormat="1" applyFont="1" applyBorder="1" applyAlignment="1" applyProtection="1">
      <alignment vertical="center"/>
      <protection locked="0"/>
    </xf>
    <xf numFmtId="164" fontId="11" fillId="0" borderId="1" xfId="2" applyNumberFormat="1" applyFont="1" applyBorder="1" applyAlignment="1" applyProtection="1">
      <alignment vertical="center"/>
      <protection locked="0"/>
    </xf>
    <xf numFmtId="0" fontId="11" fillId="0" borderId="1" xfId="4" applyFont="1" applyBorder="1" applyAlignment="1">
      <alignment horizontal="left" wrapText="1"/>
    </xf>
    <xf numFmtId="0" fontId="16" fillId="0" borderId="2" xfId="1" applyFont="1" applyBorder="1" applyAlignment="1">
      <alignment vertical="center"/>
    </xf>
    <xf numFmtId="0" fontId="16" fillId="0" borderId="3" xfId="1" applyFont="1" applyBorder="1" applyAlignment="1">
      <alignment vertical="center"/>
    </xf>
    <xf numFmtId="0" fontId="10" fillId="0" borderId="0" xfId="2" applyFont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3" fontId="6" fillId="0" borderId="1" xfId="1" applyNumberFormat="1" applyFont="1" applyBorder="1" applyAlignment="1" applyProtection="1">
      <alignment horizontal="right" vertical="center" wrapText="1"/>
      <protection locked="0"/>
    </xf>
    <xf numFmtId="0" fontId="4" fillId="0" borderId="1" xfId="1" applyFont="1" applyBorder="1"/>
    <xf numFmtId="0" fontId="1" fillId="0" borderId="0" xfId="0" applyFont="1"/>
    <xf numFmtId="3" fontId="0" fillId="0" borderId="0" xfId="0" applyNumberFormat="1"/>
    <xf numFmtId="49" fontId="14" fillId="5" borderId="1" xfId="2" applyNumberFormat="1" applyFont="1" applyFill="1" applyBorder="1" applyAlignment="1">
      <alignment horizontal="left"/>
    </xf>
    <xf numFmtId="0" fontId="15" fillId="5" borderId="1" xfId="3" applyFont="1" applyFill="1" applyBorder="1" applyAlignment="1">
      <alignment horizontal="left" vertical="center" wrapText="1"/>
    </xf>
    <xf numFmtId="3" fontId="14" fillId="5" borderId="1" xfId="2" applyNumberFormat="1" applyFont="1" applyFill="1" applyBorder="1" applyAlignment="1">
      <alignment vertical="center"/>
    </xf>
    <xf numFmtId="0" fontId="15" fillId="4" borderId="1" xfId="2" applyFont="1" applyFill="1" applyBorder="1" applyAlignment="1">
      <alignment horizontal="center" vertical="center" wrapText="1"/>
    </xf>
    <xf numFmtId="3" fontId="15" fillId="5" borderId="1" xfId="2" applyNumberFormat="1" applyFont="1" applyFill="1" applyBorder="1" applyAlignment="1">
      <alignment vertical="center"/>
    </xf>
    <xf numFmtId="3" fontId="11" fillId="6" borderId="1" xfId="2" applyNumberFormat="1" applyFont="1" applyFill="1" applyBorder="1" applyAlignment="1" applyProtection="1">
      <alignment vertical="center"/>
      <protection locked="0"/>
    </xf>
    <xf numFmtId="3" fontId="15" fillId="4" borderId="1" xfId="2" applyNumberFormat="1" applyFont="1" applyFill="1" applyBorder="1" applyAlignment="1">
      <alignment vertical="center"/>
    </xf>
    <xf numFmtId="0" fontId="17" fillId="4" borderId="1" xfId="2" applyFont="1" applyFill="1" applyBorder="1" applyAlignment="1">
      <alignment vertical="center" wrapText="1"/>
    </xf>
    <xf numFmtId="0" fontId="16" fillId="4" borderId="1" xfId="2" applyFont="1" applyFill="1" applyBorder="1" applyAlignment="1">
      <alignment vertical="center" wrapText="1"/>
    </xf>
    <xf numFmtId="3" fontId="16" fillId="4" borderId="1" xfId="2" applyNumberFormat="1" applyFont="1" applyFill="1" applyBorder="1" applyAlignment="1">
      <alignment vertical="center" wrapText="1"/>
    </xf>
    <xf numFmtId="3" fontId="15" fillId="5" borderId="1" xfId="2" applyNumberFormat="1" applyFont="1" applyFill="1" applyBorder="1" applyAlignment="1">
      <alignment horizontal="left" vertical="center"/>
    </xf>
    <xf numFmtId="3" fontId="15" fillId="5" borderId="1" xfId="2" applyNumberFormat="1" applyFont="1" applyFill="1" applyBorder="1" applyAlignment="1">
      <alignment vertical="center" wrapText="1"/>
    </xf>
    <xf numFmtId="0" fontId="15" fillId="5" borderId="1" xfId="2" applyFont="1" applyFill="1" applyBorder="1" applyAlignment="1">
      <alignment horizontal="left" vertical="center"/>
    </xf>
    <xf numFmtId="0" fontId="14" fillId="5" borderId="1" xfId="2" applyFont="1" applyFill="1" applyBorder="1" applyAlignment="1">
      <alignment vertical="center"/>
    </xf>
    <xf numFmtId="3" fontId="14" fillId="6" borderId="1" xfId="2" applyNumberFormat="1" applyFont="1" applyFill="1" applyBorder="1" applyAlignment="1">
      <alignment horizontal="center"/>
    </xf>
    <xf numFmtId="3" fontId="14" fillId="6" borderId="1" xfId="2" applyNumberFormat="1" applyFont="1" applyFill="1" applyBorder="1"/>
    <xf numFmtId="0" fontId="5" fillId="7" borderId="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left" vertical="center"/>
    </xf>
    <xf numFmtId="3" fontId="6" fillId="8" borderId="1" xfId="1" applyNumberFormat="1" applyFont="1" applyFill="1" applyBorder="1" applyAlignment="1">
      <alignment horizontal="right" vertical="center" wrapText="1"/>
    </xf>
    <xf numFmtId="0" fontId="6" fillId="7" borderId="1" xfId="1" applyFont="1" applyFill="1" applyBorder="1" applyAlignment="1">
      <alignment horizontal="center" vertical="center" wrapText="1"/>
    </xf>
    <xf numFmtId="0" fontId="6" fillId="7" borderId="1" xfId="1" applyFont="1" applyFill="1" applyBorder="1" applyAlignment="1">
      <alignment horizontal="left" vertical="center" wrapText="1"/>
    </xf>
    <xf numFmtId="3" fontId="6" fillId="7" borderId="1" xfId="1" applyNumberFormat="1" applyFont="1" applyFill="1" applyBorder="1" applyAlignment="1">
      <alignment horizontal="right" vertical="center"/>
    </xf>
    <xf numFmtId="0" fontId="14" fillId="6" borderId="1" xfId="2" applyFont="1" applyFill="1" applyBorder="1" applyAlignment="1">
      <alignment vertical="center"/>
    </xf>
    <xf numFmtId="0" fontId="15" fillId="6" borderId="1" xfId="2" applyFont="1" applyFill="1" applyBorder="1" applyAlignment="1">
      <alignment horizontal="center" vertical="center"/>
    </xf>
    <xf numFmtId="4" fontId="15" fillId="4" borderId="1" xfId="2" applyNumberFormat="1" applyFont="1" applyFill="1" applyBorder="1" applyAlignment="1">
      <alignment vertical="center"/>
    </xf>
    <xf numFmtId="3" fontId="7" fillId="9" borderId="1" xfId="1" applyNumberFormat="1" applyFont="1" applyFill="1" applyBorder="1" applyAlignment="1">
      <alignment horizontal="right" vertical="center"/>
    </xf>
    <xf numFmtId="3" fontId="16" fillId="4" borderId="1" xfId="2" applyNumberFormat="1" applyFont="1" applyFill="1" applyBorder="1" applyAlignment="1">
      <alignment vertical="center"/>
    </xf>
    <xf numFmtId="3" fontId="11" fillId="10" borderId="1" xfId="2" applyNumberFormat="1" applyFont="1" applyFill="1" applyBorder="1" applyAlignment="1" applyProtection="1">
      <alignment vertical="center"/>
      <protection locked="0"/>
    </xf>
    <xf numFmtId="4" fontId="11" fillId="10" borderId="1" xfId="2" applyNumberFormat="1" applyFont="1" applyFill="1" applyBorder="1" applyAlignment="1" applyProtection="1">
      <alignment vertical="center"/>
      <protection locked="0"/>
    </xf>
    <xf numFmtId="3" fontId="14" fillId="4" borderId="1" xfId="2" applyNumberFormat="1" applyFont="1" applyFill="1" applyBorder="1" applyAlignment="1">
      <alignment vertical="center"/>
    </xf>
    <xf numFmtId="3" fontId="15" fillId="4" borderId="1" xfId="2" applyNumberFormat="1" applyFont="1" applyFill="1" applyBorder="1" applyAlignment="1">
      <alignment vertical="center" wrapText="1"/>
    </xf>
    <xf numFmtId="3" fontId="7" fillId="8" borderId="1" xfId="1" applyNumberFormat="1" applyFont="1" applyFill="1" applyBorder="1" applyAlignment="1">
      <alignment horizontal="right" vertical="center" wrapText="1"/>
    </xf>
    <xf numFmtId="3" fontId="7" fillId="8" borderId="1" xfId="1" applyNumberFormat="1" applyFont="1" applyFill="1" applyBorder="1" applyAlignment="1">
      <alignment horizontal="right" vertical="center"/>
    </xf>
    <xf numFmtId="3" fontId="7" fillId="9" borderId="1" xfId="1" applyNumberFormat="1" applyFont="1" applyFill="1" applyBorder="1" applyAlignment="1">
      <alignment horizontal="right" vertical="center" wrapText="1"/>
    </xf>
    <xf numFmtId="3" fontId="6" fillId="8" borderId="1" xfId="1" applyNumberFormat="1" applyFont="1" applyFill="1" applyBorder="1" applyAlignment="1">
      <alignment horizontal="right" vertical="center"/>
    </xf>
    <xf numFmtId="3" fontId="7" fillId="2" borderId="1" xfId="1" applyNumberFormat="1" applyFont="1" applyFill="1" applyBorder="1" applyAlignment="1" applyProtection="1">
      <alignment horizontal="right" vertical="center" wrapText="1"/>
      <protection locked="0"/>
    </xf>
    <xf numFmtId="3" fontId="15" fillId="0" borderId="1" xfId="2" applyNumberFormat="1" applyFont="1" applyBorder="1" applyAlignment="1" applyProtection="1">
      <alignment vertical="center"/>
      <protection locked="0"/>
    </xf>
    <xf numFmtId="164" fontId="15" fillId="0" borderId="1" xfId="2" applyNumberFormat="1" applyFont="1" applyBorder="1" applyAlignment="1" applyProtection="1">
      <alignment vertical="center"/>
      <protection locked="0"/>
    </xf>
    <xf numFmtId="3" fontId="13" fillId="0" borderId="1" xfId="2" applyNumberFormat="1" applyFont="1" applyBorder="1" applyAlignment="1" applyProtection="1">
      <alignment vertical="center"/>
      <protection locked="0"/>
    </xf>
    <xf numFmtId="3" fontId="13" fillId="6" borderId="1" xfId="2" applyNumberFormat="1" applyFont="1" applyFill="1" applyBorder="1" applyAlignment="1" applyProtection="1">
      <alignment vertical="center"/>
      <protection locked="0"/>
    </xf>
    <xf numFmtId="3" fontId="13" fillId="10" borderId="1" xfId="2" applyNumberFormat="1" applyFont="1" applyFill="1" applyBorder="1" applyAlignment="1" applyProtection="1">
      <alignment vertical="center"/>
      <protection locked="0"/>
    </xf>
    <xf numFmtId="0" fontId="22" fillId="0" borderId="0" xfId="0" applyFont="1"/>
    <xf numFmtId="3" fontId="6" fillId="0" borderId="1" xfId="1" applyNumberFormat="1" applyFont="1" applyBorder="1" applyAlignment="1" applyProtection="1">
      <alignment horizontal="right" vertical="center"/>
      <protection locked="0"/>
    </xf>
    <xf numFmtId="3" fontId="24" fillId="8" borderId="1" xfId="1" applyNumberFormat="1" applyFont="1" applyFill="1" applyBorder="1" applyAlignment="1">
      <alignment horizontal="right" vertical="center" wrapText="1"/>
    </xf>
    <xf numFmtId="3" fontId="13" fillId="6" borderId="1" xfId="2" applyNumberFormat="1" applyFont="1" applyFill="1" applyBorder="1" applyAlignment="1">
      <alignment vertical="center"/>
    </xf>
    <xf numFmtId="3" fontId="11" fillId="6" borderId="1" xfId="2" applyNumberFormat="1" applyFont="1" applyFill="1" applyBorder="1"/>
    <xf numFmtId="3" fontId="13" fillId="6" borderId="1" xfId="2" applyNumberFormat="1" applyFont="1" applyFill="1" applyBorder="1"/>
    <xf numFmtId="3" fontId="11" fillId="6" borderId="1" xfId="2" applyNumberFormat="1" applyFont="1" applyFill="1" applyBorder="1" applyAlignment="1">
      <alignment vertical="center"/>
    </xf>
    <xf numFmtId="3" fontId="19" fillId="6" borderId="1" xfId="2" applyNumberFormat="1" applyFont="1" applyFill="1" applyBorder="1" applyAlignment="1" applyProtection="1">
      <alignment vertical="center"/>
      <protection locked="0"/>
    </xf>
    <xf numFmtId="49" fontId="11" fillId="0" borderId="1" xfId="2" applyNumberFormat="1" applyFont="1" applyBorder="1" applyAlignment="1">
      <alignment horizontal="center" vertical="center"/>
    </xf>
    <xf numFmtId="49" fontId="14" fillId="5" borderId="1" xfId="2" applyNumberFormat="1" applyFont="1" applyFill="1" applyBorder="1" applyAlignment="1">
      <alignment horizontal="center" vertical="center"/>
    </xf>
    <xf numFmtId="3" fontId="16" fillId="4" borderId="1" xfId="2" applyNumberFormat="1" applyFont="1" applyFill="1" applyBorder="1" applyAlignment="1">
      <alignment horizontal="right" vertical="center"/>
    </xf>
    <xf numFmtId="0" fontId="15" fillId="4" borderId="6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4" fillId="0" borderId="0" xfId="1" applyFont="1"/>
    <xf numFmtId="3" fontId="15" fillId="0" borderId="0" xfId="2" applyNumberFormat="1" applyFont="1" applyFill="1" applyBorder="1"/>
    <xf numFmtId="0" fontId="16" fillId="0" borderId="0" xfId="1" applyFont="1" applyBorder="1" applyAlignment="1">
      <alignment vertical="center"/>
    </xf>
    <xf numFmtId="0" fontId="23" fillId="0" borderId="0" xfId="9" applyBorder="1" applyAlignment="1" applyProtection="1">
      <alignment horizontal="left" vertical="center"/>
      <protection locked="0"/>
    </xf>
    <xf numFmtId="0" fontId="19" fillId="0" borderId="0" xfId="1" applyFont="1" applyBorder="1" applyAlignment="1" applyProtection="1">
      <alignment horizontal="left" vertical="center"/>
      <protection locked="0"/>
    </xf>
    <xf numFmtId="3" fontId="24" fillId="2" borderId="1" xfId="1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Alignment="1">
      <alignment horizontal="left"/>
    </xf>
    <xf numFmtId="0" fontId="7" fillId="0" borderId="1" xfId="1" applyFont="1" applyBorder="1" applyAlignment="1">
      <alignment horizontal="center" vertical="center" wrapText="1"/>
    </xf>
    <xf numFmtId="0" fontId="4" fillId="0" borderId="1" xfId="1" applyFont="1" applyBorder="1"/>
    <xf numFmtId="0" fontId="19" fillId="0" borderId="2" xfId="1" applyFont="1" applyBorder="1" applyAlignment="1" applyProtection="1">
      <alignment horizontal="left" vertical="center"/>
      <protection locked="0"/>
    </xf>
    <xf numFmtId="0" fontId="19" fillId="0" borderId="3" xfId="1" applyFont="1" applyBorder="1" applyAlignment="1" applyProtection="1">
      <alignment horizontal="left" vertical="center"/>
      <protection locked="0"/>
    </xf>
    <xf numFmtId="0" fontId="23" fillId="0" borderId="3" xfId="9" applyBorder="1" applyAlignment="1" applyProtection="1">
      <alignment horizontal="left" vertical="center"/>
      <protection locked="0"/>
    </xf>
    <xf numFmtId="0" fontId="3" fillId="0" borderId="0" xfId="1" applyFont="1" applyAlignment="1">
      <alignment horizontal="center" vertical="center" wrapText="1"/>
    </xf>
    <xf numFmtId="0" fontId="4" fillId="0" borderId="0" xfId="1" applyFont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1" fontId="15" fillId="4" borderId="1" xfId="2" applyNumberFormat="1" applyFont="1" applyFill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15" fillId="4" borderId="7" xfId="2" applyFont="1" applyFill="1" applyBorder="1" applyAlignment="1">
      <alignment horizontal="center" vertical="center" wrapText="1"/>
    </xf>
    <xf numFmtId="0" fontId="15" fillId="4" borderId="8" xfId="2" applyFont="1" applyFill="1" applyBorder="1" applyAlignment="1">
      <alignment horizontal="center" vertical="center" wrapText="1"/>
    </xf>
    <xf numFmtId="0" fontId="21" fillId="4" borderId="5" xfId="2" applyFont="1" applyFill="1" applyBorder="1" applyAlignment="1">
      <alignment horizontal="center" vertical="center"/>
    </xf>
    <xf numFmtId="0" fontId="21" fillId="4" borderId="3" xfId="2" applyFont="1" applyFill="1" applyBorder="1" applyAlignment="1">
      <alignment horizontal="center" vertical="center"/>
    </xf>
    <xf numFmtId="0" fontId="21" fillId="4" borderId="6" xfId="2" applyFont="1" applyFill="1" applyBorder="1" applyAlignment="1">
      <alignment horizontal="center" vertical="center"/>
    </xf>
    <xf numFmtId="0" fontId="18" fillId="0" borderId="2" xfId="0" applyFont="1" applyBorder="1" applyAlignment="1">
      <alignment horizontal="right"/>
    </xf>
    <xf numFmtId="1" fontId="15" fillId="4" borderId="7" xfId="2" applyNumberFormat="1" applyFont="1" applyFill="1" applyBorder="1" applyAlignment="1">
      <alignment horizontal="left" vertical="center" wrapText="1"/>
    </xf>
    <xf numFmtId="1" fontId="15" fillId="4" borderId="8" xfId="2" applyNumberFormat="1" applyFont="1" applyFill="1" applyBorder="1" applyAlignment="1">
      <alignment horizontal="left" vertical="center" wrapText="1"/>
    </xf>
    <xf numFmtId="1" fontId="15" fillId="4" borderId="7" xfId="2" applyNumberFormat="1" applyFont="1" applyFill="1" applyBorder="1" applyAlignment="1">
      <alignment horizontal="center" vertical="center" wrapText="1"/>
    </xf>
    <xf numFmtId="1" fontId="15" fillId="4" borderId="8" xfId="2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21" fillId="4" borderId="5" xfId="2" applyFont="1" applyFill="1" applyBorder="1" applyAlignment="1">
      <alignment horizontal="center" vertical="center" wrapText="1"/>
    </xf>
    <xf numFmtId="0" fontId="21" fillId="4" borderId="3" xfId="2" applyFont="1" applyFill="1" applyBorder="1" applyAlignment="1">
      <alignment horizontal="center" vertical="center" wrapText="1"/>
    </xf>
    <xf numFmtId="0" fontId="21" fillId="4" borderId="6" xfId="2" applyFont="1" applyFill="1" applyBorder="1" applyAlignment="1">
      <alignment horizontal="center" vertical="center" wrapText="1"/>
    </xf>
  </cellXfs>
  <cellStyles count="10">
    <cellStyle name="Hyperlink" xfId="9" builtinId="8"/>
    <cellStyle name="Normal" xfId="0" builtinId="0"/>
    <cellStyle name="Normal 2" xfId="2" xr:uid="{00000000-0005-0000-0000-000001000000}"/>
    <cellStyle name="Normal 6" xfId="1" xr:uid="{00000000-0005-0000-0000-000002000000}"/>
    <cellStyle name="Obično_List4" xfId="5" xr:uid="{00000000-0005-0000-0000-000003000000}"/>
    <cellStyle name="Obično_List7" xfId="3" xr:uid="{00000000-0005-0000-0000-000004000000}"/>
    <cellStyle name="Obično_List8" xfId="4" xr:uid="{00000000-0005-0000-0000-000005000000}"/>
    <cellStyle name="SAPBEXchaText" xfId="7" xr:uid="{00000000-0005-0000-0000-000006000000}"/>
    <cellStyle name="SAPBEXstdData" xfId="8" xr:uid="{00000000-0005-0000-0000-000007000000}"/>
    <cellStyle name="SAPBEXstdItem" xfId="6" xr:uid="{00000000-0005-0000-0000-000008000000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ravlic@ffzg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38"/>
  <sheetViews>
    <sheetView tabSelected="1" zoomScaleNormal="100" workbookViewId="0">
      <selection activeCell="C7" sqref="C7"/>
    </sheetView>
  </sheetViews>
  <sheetFormatPr defaultRowHeight="14.4" x14ac:dyDescent="0.3"/>
  <cols>
    <col min="2" max="2" width="35" customWidth="1"/>
    <col min="3" max="3" width="17.109375" customWidth="1"/>
    <col min="4" max="4" width="17.6640625" customWidth="1"/>
    <col min="5" max="5" width="20.6640625" customWidth="1"/>
  </cols>
  <sheetData>
    <row r="2" spans="1:5" ht="14.25" customHeight="1" x14ac:dyDescent="0.3">
      <c r="B2" s="12" t="s">
        <v>0</v>
      </c>
      <c r="C2" s="88" t="s">
        <v>47</v>
      </c>
      <c r="D2" s="88"/>
      <c r="E2" s="88"/>
    </row>
    <row r="3" spans="1:5" ht="12" customHeight="1" x14ac:dyDescent="0.3">
      <c r="B3" s="13" t="s">
        <v>1</v>
      </c>
      <c r="C3" s="89" t="s">
        <v>128</v>
      </c>
      <c r="D3" s="89"/>
      <c r="E3" s="89"/>
    </row>
    <row r="4" spans="1:5" ht="12.75" customHeight="1" x14ac:dyDescent="0.3">
      <c r="B4" s="13" t="s">
        <v>2</v>
      </c>
      <c r="C4" s="89" t="s">
        <v>48</v>
      </c>
      <c r="D4" s="89"/>
      <c r="E4" s="89"/>
    </row>
    <row r="5" spans="1:5" ht="12.75" customHeight="1" x14ac:dyDescent="0.3">
      <c r="B5" s="13" t="s">
        <v>49</v>
      </c>
      <c r="C5" s="90" t="s">
        <v>50</v>
      </c>
      <c r="D5" s="89"/>
      <c r="E5" s="89"/>
    </row>
    <row r="6" spans="1:5" ht="12.75" customHeight="1" x14ac:dyDescent="0.3">
      <c r="B6" s="81"/>
      <c r="C6" s="82"/>
      <c r="D6" s="83"/>
      <c r="E6" s="83"/>
    </row>
    <row r="7" spans="1:5" ht="12.75" customHeight="1" x14ac:dyDescent="0.3">
      <c r="B7" s="81"/>
      <c r="C7" s="82"/>
      <c r="D7" s="83"/>
      <c r="E7" s="83"/>
    </row>
    <row r="8" spans="1:5" ht="12.75" customHeight="1" x14ac:dyDescent="0.3">
      <c r="B8" s="81"/>
      <c r="C8" s="82"/>
      <c r="D8" s="83"/>
      <c r="E8" s="83"/>
    </row>
    <row r="9" spans="1:5" ht="13.5" customHeight="1" x14ac:dyDescent="0.3"/>
    <row r="10" spans="1:5" ht="15" x14ac:dyDescent="0.35">
      <c r="B10" s="91" t="s">
        <v>130</v>
      </c>
      <c r="C10" s="92"/>
      <c r="D10" s="92"/>
      <c r="E10" s="92"/>
    </row>
    <row r="11" spans="1:5" ht="15.6" x14ac:dyDescent="0.35">
      <c r="B11" s="78"/>
      <c r="C11" s="79"/>
      <c r="D11" s="79"/>
      <c r="E11" s="79"/>
    </row>
    <row r="12" spans="1:5" ht="15" x14ac:dyDescent="0.35">
      <c r="B12" s="91" t="s">
        <v>3</v>
      </c>
      <c r="C12" s="92"/>
      <c r="D12" s="92"/>
      <c r="E12" s="92"/>
    </row>
    <row r="13" spans="1:5" ht="15" customHeight="1" x14ac:dyDescent="0.3"/>
    <row r="14" spans="1:5" ht="13.8" customHeight="1" x14ac:dyDescent="0.3">
      <c r="A14" s="93" t="s">
        <v>108</v>
      </c>
      <c r="B14" s="93"/>
      <c r="C14" s="93"/>
      <c r="D14" s="93"/>
      <c r="E14" s="93"/>
    </row>
    <row r="15" spans="1:5" ht="28.8" x14ac:dyDescent="0.3">
      <c r="A15" s="37"/>
      <c r="B15" s="37"/>
      <c r="C15" s="42" t="s">
        <v>102</v>
      </c>
      <c r="D15" s="42" t="s">
        <v>44</v>
      </c>
      <c r="E15" s="42" t="s">
        <v>103</v>
      </c>
    </row>
    <row r="16" spans="1:5" x14ac:dyDescent="0.3">
      <c r="A16" s="3"/>
      <c r="B16" s="39" t="s">
        <v>4</v>
      </c>
      <c r="C16" s="54">
        <f>C17+C18</f>
        <v>28927183</v>
      </c>
      <c r="D16" s="41">
        <f>D17+D18</f>
        <v>4571085</v>
      </c>
      <c r="E16" s="54">
        <f>C16+D16</f>
        <v>33498268</v>
      </c>
    </row>
    <row r="17" spans="1:5" x14ac:dyDescent="0.3">
      <c r="A17" s="2">
        <v>6</v>
      </c>
      <c r="B17" s="3" t="s">
        <v>5</v>
      </c>
      <c r="C17" s="4">
        <v>28927183</v>
      </c>
      <c r="D17" s="65">
        <v>4571085</v>
      </c>
      <c r="E17" s="56">
        <f t="shared" ref="E17:E18" si="0">C17+D17</f>
        <v>33498268</v>
      </c>
    </row>
    <row r="18" spans="1:5" x14ac:dyDescent="0.3">
      <c r="A18" s="2">
        <v>7</v>
      </c>
      <c r="B18" s="15" t="s">
        <v>6</v>
      </c>
      <c r="C18" s="4">
        <v>0</v>
      </c>
      <c r="D18" s="65"/>
      <c r="E18" s="4">
        <f t="shared" si="0"/>
        <v>0</v>
      </c>
    </row>
    <row r="19" spans="1:5" x14ac:dyDescent="0.3">
      <c r="A19" s="16"/>
      <c r="B19" s="40" t="s">
        <v>7</v>
      </c>
      <c r="C19" s="55">
        <f>C20+C21</f>
        <v>29515105</v>
      </c>
      <c r="D19" s="57">
        <f>D20+D21</f>
        <v>4121699</v>
      </c>
      <c r="E19" s="57">
        <f>C19+D19</f>
        <v>33636804</v>
      </c>
    </row>
    <row r="20" spans="1:5" x14ac:dyDescent="0.3">
      <c r="A20" s="16">
        <v>3</v>
      </c>
      <c r="B20" s="3" t="s">
        <v>8</v>
      </c>
      <c r="C20" s="17">
        <v>29161024</v>
      </c>
      <c r="D20" s="17">
        <v>1956075</v>
      </c>
      <c r="E20" s="17">
        <f t="shared" ref="E20" si="1">C20+D20</f>
        <v>31117099</v>
      </c>
    </row>
    <row r="21" spans="1:5" x14ac:dyDescent="0.3">
      <c r="A21" s="2">
        <v>4</v>
      </c>
      <c r="B21" s="15" t="s">
        <v>9</v>
      </c>
      <c r="C21" s="17">
        <v>354081</v>
      </c>
      <c r="D21" s="17">
        <v>2165624</v>
      </c>
      <c r="E21" s="17">
        <f>C21+D21</f>
        <v>2519705</v>
      </c>
    </row>
    <row r="22" spans="1:5" ht="30" customHeight="1" x14ac:dyDescent="0.3">
      <c r="A22" s="3"/>
      <c r="B22" s="39" t="s">
        <v>10</v>
      </c>
      <c r="C22" s="54">
        <f>C16-C19</f>
        <v>-587922</v>
      </c>
      <c r="D22" s="41">
        <f>D16-D19</f>
        <v>449386</v>
      </c>
      <c r="E22" s="54">
        <f>C22+D22</f>
        <v>-138536</v>
      </c>
    </row>
    <row r="23" spans="1:5" ht="15" customHeight="1" x14ac:dyDescent="0.35">
      <c r="A23" s="18"/>
      <c r="B23" s="86"/>
      <c r="C23" s="87"/>
      <c r="D23" s="87"/>
      <c r="E23" s="87"/>
    </row>
    <row r="24" spans="1:5" ht="28.5" customHeight="1" x14ac:dyDescent="0.3">
      <c r="A24" s="37"/>
      <c r="B24" s="37"/>
      <c r="C24" s="42" t="s">
        <v>102</v>
      </c>
      <c r="D24" s="42" t="s">
        <v>44</v>
      </c>
      <c r="E24" s="42" t="s">
        <v>103</v>
      </c>
    </row>
    <row r="25" spans="1:5" ht="28.8" x14ac:dyDescent="0.3">
      <c r="A25" s="1" t="s">
        <v>11</v>
      </c>
      <c r="B25" s="1" t="s">
        <v>12</v>
      </c>
      <c r="C25" s="41">
        <v>587922</v>
      </c>
      <c r="D25" s="66">
        <v>-336655</v>
      </c>
      <c r="E25" s="41">
        <f>C25+D25</f>
        <v>251267</v>
      </c>
    </row>
    <row r="26" spans="1:5" ht="28.8" x14ac:dyDescent="0.3">
      <c r="A26" s="1" t="s">
        <v>13</v>
      </c>
      <c r="B26" s="1" t="s">
        <v>14</v>
      </c>
      <c r="C26" s="58">
        <v>0</v>
      </c>
      <c r="D26" s="84">
        <v>-112731</v>
      </c>
      <c r="E26" s="58">
        <f>C26+D26</f>
        <v>-112731</v>
      </c>
    </row>
    <row r="27" spans="1:5" ht="15" customHeight="1" x14ac:dyDescent="0.35">
      <c r="A27" s="18"/>
      <c r="B27" s="86"/>
      <c r="C27" s="87"/>
      <c r="D27" s="87"/>
      <c r="E27" s="87"/>
    </row>
    <row r="28" spans="1:5" ht="32.4" customHeight="1" x14ac:dyDescent="0.3">
      <c r="A28" s="37"/>
      <c r="B28" s="37"/>
      <c r="C28" s="42" t="s">
        <v>102</v>
      </c>
      <c r="D28" s="42" t="s">
        <v>44</v>
      </c>
      <c r="E28" s="42" t="s">
        <v>103</v>
      </c>
    </row>
    <row r="29" spans="1:5" ht="28.8" x14ac:dyDescent="0.3">
      <c r="A29" s="2">
        <v>8</v>
      </c>
      <c r="B29" s="3" t="s">
        <v>15</v>
      </c>
      <c r="C29" s="4">
        <v>0</v>
      </c>
      <c r="D29" s="4">
        <v>0</v>
      </c>
      <c r="E29" s="4">
        <v>0</v>
      </c>
    </row>
    <row r="30" spans="1:5" ht="28.8" x14ac:dyDescent="0.3">
      <c r="A30" s="2">
        <v>5</v>
      </c>
      <c r="B30" s="3" t="s">
        <v>16</v>
      </c>
      <c r="C30" s="4">
        <v>0</v>
      </c>
      <c r="D30" s="4">
        <v>0</v>
      </c>
      <c r="E30" s="4">
        <v>0</v>
      </c>
    </row>
    <row r="31" spans="1:5" ht="14.25" customHeight="1" x14ac:dyDescent="0.3">
      <c r="A31" s="3"/>
      <c r="B31" s="3" t="s">
        <v>17</v>
      </c>
      <c r="C31" s="48">
        <f>+C29-C30</f>
        <v>0</v>
      </c>
      <c r="D31" s="48">
        <f>+D29-D30</f>
        <v>0</v>
      </c>
      <c r="E31" s="48">
        <f>+E29-E30</f>
        <v>0</v>
      </c>
    </row>
    <row r="32" spans="1:5" ht="15" customHeight="1" x14ac:dyDescent="0.35">
      <c r="A32" s="18"/>
      <c r="B32" s="86"/>
      <c r="C32" s="87"/>
      <c r="D32" s="87"/>
      <c r="E32" s="87"/>
    </row>
    <row r="33" spans="1:5" ht="28.8" x14ac:dyDescent="0.3">
      <c r="A33" s="38"/>
      <c r="B33" s="43" t="s">
        <v>18</v>
      </c>
      <c r="C33" s="44">
        <f>+C22+C25+C26+C31</f>
        <v>0</v>
      </c>
      <c r="D33" s="44">
        <v>0</v>
      </c>
      <c r="E33" s="44">
        <f>+E22+E25+E26+E31</f>
        <v>0</v>
      </c>
    </row>
    <row r="34" spans="1:5" ht="14.4" customHeight="1" x14ac:dyDescent="0.3">
      <c r="A34" s="5"/>
      <c r="B34" s="5"/>
      <c r="C34" s="6"/>
      <c r="D34" s="6"/>
      <c r="E34" s="6"/>
    </row>
    <row r="35" spans="1:5" ht="14.4" customHeight="1" x14ac:dyDescent="0.3">
      <c r="A35" s="5"/>
      <c r="B35" s="5"/>
      <c r="C35" s="6"/>
      <c r="D35" s="6"/>
      <c r="E35" s="6"/>
    </row>
    <row r="36" spans="1:5" ht="15" customHeight="1" x14ac:dyDescent="0.3">
      <c r="A36" s="5"/>
      <c r="B36" s="5"/>
      <c r="C36" s="6"/>
      <c r="D36" s="6"/>
      <c r="E36" s="6"/>
    </row>
    <row r="37" spans="1:5" x14ac:dyDescent="0.3">
      <c r="D37" s="64" t="s">
        <v>43</v>
      </c>
      <c r="E37" s="64"/>
    </row>
    <row r="38" spans="1:5" x14ac:dyDescent="0.3">
      <c r="D38" s="85" t="s">
        <v>131</v>
      </c>
      <c r="E38" s="85"/>
    </row>
  </sheetData>
  <sheetProtection algorithmName="SHA-512" hashValue="2qWs1ldcdlrcOlPGwXcuRbXCmlfsmbIqNGHvRqlfpdtdrY8V7DEPbQNdKVcJt4K02UdnzHIvymi0+vCU5t/I+w==" saltValue="RthKzOni5RIRmFpcsBCozA==" spinCount="100000" sheet="1" objects="1" scenarios="1"/>
  <mergeCells count="11">
    <mergeCell ref="D38:E38"/>
    <mergeCell ref="B23:E23"/>
    <mergeCell ref="B27:E27"/>
    <mergeCell ref="B32:E32"/>
    <mergeCell ref="C2:E2"/>
    <mergeCell ref="C3:E3"/>
    <mergeCell ref="C4:E4"/>
    <mergeCell ref="C5:E5"/>
    <mergeCell ref="B10:E10"/>
    <mergeCell ref="B12:E12"/>
    <mergeCell ref="A14:E14"/>
  </mergeCells>
  <hyperlinks>
    <hyperlink ref="C5" r:id="rId1" xr:uid="{A7153623-A9C6-4B16-83D5-8AAB2246C214}"/>
  </hyperlinks>
  <pageMargins left="0.7" right="0.7" top="0.75" bottom="0.75" header="0.3" footer="0.3"/>
  <pageSetup paperSize="9" scale="88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27"/>
  <sheetViews>
    <sheetView zoomScaleNormal="100" workbookViewId="0">
      <selection activeCell="B8" sqref="B8:B9"/>
    </sheetView>
  </sheetViews>
  <sheetFormatPr defaultRowHeight="14.4" x14ac:dyDescent="0.3"/>
  <cols>
    <col min="2" max="2" width="45.109375" customWidth="1"/>
    <col min="3" max="5" width="12" customWidth="1"/>
    <col min="6" max="6" width="12" hidden="1" customWidth="1"/>
    <col min="7" max="7" width="11.109375" hidden="1" customWidth="1"/>
    <col min="8" max="8" width="12.21875" customWidth="1"/>
    <col min="9" max="10" width="10.6640625" hidden="1" customWidth="1"/>
    <col min="11" max="11" width="10.6640625" customWidth="1"/>
    <col min="12" max="13" width="10.6640625" hidden="1" customWidth="1"/>
    <col min="14" max="14" width="10.6640625" customWidth="1"/>
    <col min="15" max="16" width="12.109375" hidden="1" customWidth="1"/>
    <col min="17" max="17" width="12.109375" customWidth="1"/>
    <col min="18" max="19" width="12.109375" hidden="1" customWidth="1"/>
    <col min="20" max="20" width="12.109375" customWidth="1"/>
    <col min="21" max="22" width="11.6640625" hidden="1" customWidth="1"/>
    <col min="23" max="23" width="11.6640625" customWidth="1"/>
    <col min="24" max="25" width="10.6640625" hidden="1" customWidth="1"/>
    <col min="26" max="26" width="10.6640625" customWidth="1"/>
    <col min="27" max="28" width="10.6640625" hidden="1" customWidth="1"/>
    <col min="29" max="29" width="10.6640625" customWidth="1"/>
    <col min="30" max="30" width="10.6640625" hidden="1" customWidth="1"/>
    <col min="31" max="31" width="12.44140625" hidden="1" customWidth="1"/>
    <col min="32" max="32" width="12" customWidth="1"/>
    <col min="33" max="34" width="10.6640625" hidden="1" customWidth="1"/>
    <col min="35" max="35" width="10.6640625" customWidth="1"/>
    <col min="36" max="36" width="12.21875" hidden="1" customWidth="1"/>
    <col min="37" max="37" width="10.6640625" hidden="1" customWidth="1"/>
    <col min="38" max="38" width="12.109375" customWidth="1"/>
    <col min="39" max="39" width="11.6640625" hidden="1" customWidth="1"/>
    <col min="40" max="40" width="14.109375" hidden="1" customWidth="1"/>
    <col min="41" max="41" width="11.109375" customWidth="1"/>
    <col min="42" max="43" width="9.109375" customWidth="1"/>
    <col min="45" max="45" width="9.109375" customWidth="1"/>
  </cols>
  <sheetData>
    <row r="1" spans="1:46" ht="12" customHeight="1" x14ac:dyDescent="0.3"/>
    <row r="2" spans="1:46" ht="18" x14ac:dyDescent="0.35">
      <c r="A2" s="95" t="s">
        <v>110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</row>
    <row r="3" spans="1:46" ht="12" customHeight="1" x14ac:dyDescent="0.3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14"/>
      <c r="AP3" s="14"/>
      <c r="AQ3" s="14"/>
      <c r="AR3" s="14"/>
      <c r="AS3" s="14"/>
      <c r="AT3" s="14"/>
    </row>
    <row r="4" spans="1:46" ht="18.75" customHeight="1" x14ac:dyDescent="0.35">
      <c r="A4" s="95" t="s">
        <v>109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14"/>
      <c r="AP4" s="14"/>
      <c r="AQ4" s="14"/>
      <c r="AR4" s="14"/>
      <c r="AS4" s="14"/>
      <c r="AT4" s="14"/>
    </row>
    <row r="5" spans="1:46" ht="12" customHeight="1" x14ac:dyDescent="0.35">
      <c r="A5" s="108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  <c r="W5" s="108"/>
      <c r="X5" s="108"/>
      <c r="Y5" s="108"/>
      <c r="Z5" s="108"/>
      <c r="AA5" s="108"/>
      <c r="AB5" s="108"/>
      <c r="AC5" s="108"/>
      <c r="AD5" s="108"/>
      <c r="AE5" s="108"/>
      <c r="AF5" s="108"/>
      <c r="AG5" s="108"/>
      <c r="AH5" s="108"/>
      <c r="AI5" s="108"/>
      <c r="AJ5" s="108"/>
      <c r="AK5" s="108"/>
      <c r="AL5" s="108"/>
      <c r="AM5" s="108"/>
      <c r="AN5" s="108"/>
      <c r="AO5" s="14"/>
      <c r="AP5" s="14"/>
      <c r="AQ5" s="14"/>
      <c r="AR5" s="14"/>
      <c r="AS5" s="14"/>
      <c r="AT5" s="14"/>
    </row>
    <row r="6" spans="1:46" ht="18" x14ac:dyDescent="0.35">
      <c r="A6" s="97" t="s">
        <v>107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</row>
    <row r="7" spans="1:46" ht="18" x14ac:dyDescent="0.35">
      <c r="A7" s="103" t="s">
        <v>108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</row>
    <row r="8" spans="1:46" ht="21.6" customHeight="1" x14ac:dyDescent="0.3">
      <c r="A8" s="106" t="s">
        <v>20</v>
      </c>
      <c r="B8" s="104" t="s">
        <v>21</v>
      </c>
      <c r="C8" s="98" t="s">
        <v>134</v>
      </c>
      <c r="D8" s="98" t="s">
        <v>44</v>
      </c>
      <c r="E8" s="98" t="s">
        <v>104</v>
      </c>
      <c r="F8" s="100" t="s">
        <v>19</v>
      </c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2"/>
      <c r="AM8" s="98" t="s">
        <v>44</v>
      </c>
      <c r="AN8" s="98" t="s">
        <v>106</v>
      </c>
    </row>
    <row r="9" spans="1:46" ht="111" customHeight="1" x14ac:dyDescent="0.3">
      <c r="A9" s="107"/>
      <c r="B9" s="105"/>
      <c r="C9" s="99"/>
      <c r="D9" s="99"/>
      <c r="E9" s="99"/>
      <c r="F9" s="75" t="s">
        <v>69</v>
      </c>
      <c r="G9" s="24" t="s">
        <v>68</v>
      </c>
      <c r="H9" s="24" t="s">
        <v>70</v>
      </c>
      <c r="I9" s="24" t="s">
        <v>122</v>
      </c>
      <c r="J9" s="24" t="s">
        <v>73</v>
      </c>
      <c r="K9" s="24" t="s">
        <v>71</v>
      </c>
      <c r="L9" s="24" t="s">
        <v>74</v>
      </c>
      <c r="M9" s="24" t="s">
        <v>76</v>
      </c>
      <c r="N9" s="24" t="s">
        <v>75</v>
      </c>
      <c r="O9" s="24" t="s">
        <v>77</v>
      </c>
      <c r="P9" s="24" t="s">
        <v>79</v>
      </c>
      <c r="Q9" s="24" t="s">
        <v>78</v>
      </c>
      <c r="R9" s="24" t="s">
        <v>121</v>
      </c>
      <c r="S9" s="24" t="s">
        <v>81</v>
      </c>
      <c r="T9" s="24" t="s">
        <v>82</v>
      </c>
      <c r="U9" s="24" t="s">
        <v>119</v>
      </c>
      <c r="V9" s="24" t="s">
        <v>84</v>
      </c>
      <c r="W9" s="24" t="s">
        <v>120</v>
      </c>
      <c r="X9" s="24" t="s">
        <v>105</v>
      </c>
      <c r="Y9" s="24" t="s">
        <v>88</v>
      </c>
      <c r="Z9" s="24" t="s">
        <v>118</v>
      </c>
      <c r="AA9" s="24" t="s">
        <v>117</v>
      </c>
      <c r="AB9" s="24" t="s">
        <v>90</v>
      </c>
      <c r="AC9" s="24" t="s">
        <v>116</v>
      </c>
      <c r="AD9" s="24" t="s">
        <v>115</v>
      </c>
      <c r="AE9" s="24" t="s">
        <v>96</v>
      </c>
      <c r="AF9" s="24" t="s">
        <v>114</v>
      </c>
      <c r="AG9" s="24" t="s">
        <v>113</v>
      </c>
      <c r="AH9" s="24" t="s">
        <v>93</v>
      </c>
      <c r="AI9" s="24" t="s">
        <v>92</v>
      </c>
      <c r="AJ9" s="24" t="s">
        <v>111</v>
      </c>
      <c r="AK9" s="24" t="s">
        <v>98</v>
      </c>
      <c r="AL9" s="24" t="s">
        <v>112</v>
      </c>
      <c r="AM9" s="99"/>
      <c r="AN9" s="99"/>
    </row>
    <row r="10" spans="1:46" x14ac:dyDescent="0.3">
      <c r="A10" s="7"/>
      <c r="B10" s="8" t="s">
        <v>11</v>
      </c>
      <c r="C10" s="74">
        <f>F10+I10+L10+O10+R10+U10+X10+AA10+AD10+AG10+AJ10</f>
        <v>587922</v>
      </c>
      <c r="D10" s="74">
        <f>G10+J10+M10+P10+S10+V10+Y10+AB10+AE10+AH10+AK10</f>
        <v>-336655</v>
      </c>
      <c r="E10" s="74">
        <f>H10+K10+N10+Q10+T10+W10+Z10+AC10+AF10+AI10+AL10</f>
        <v>251267</v>
      </c>
      <c r="F10" s="9"/>
      <c r="G10" s="9"/>
      <c r="H10" s="9">
        <f>F10+G10</f>
        <v>0</v>
      </c>
      <c r="I10" s="9"/>
      <c r="J10" s="9"/>
      <c r="K10" s="9">
        <f>I10+J10</f>
        <v>0</v>
      </c>
      <c r="L10" s="9"/>
      <c r="M10" s="9"/>
      <c r="N10" s="9">
        <f>L10+M10</f>
        <v>0</v>
      </c>
      <c r="O10" s="9">
        <v>403041</v>
      </c>
      <c r="P10" s="9">
        <v>-192000</v>
      </c>
      <c r="Q10" s="9">
        <f>O10+P10</f>
        <v>211041</v>
      </c>
      <c r="R10" s="9">
        <v>53559</v>
      </c>
      <c r="S10" s="9">
        <v>-53559</v>
      </c>
      <c r="T10" s="9">
        <f>R10+S10</f>
        <v>0</v>
      </c>
      <c r="U10" s="9">
        <v>113566</v>
      </c>
      <c r="V10" s="9">
        <v>-73340</v>
      </c>
      <c r="W10" s="9">
        <f>U10+V10</f>
        <v>40226</v>
      </c>
      <c r="X10" s="9"/>
      <c r="Y10" s="9"/>
      <c r="Z10" s="9">
        <f>X10+Y10</f>
        <v>0</v>
      </c>
      <c r="AA10" s="9"/>
      <c r="AB10" s="9"/>
      <c r="AC10" s="9">
        <f>AA10+AB10</f>
        <v>0</v>
      </c>
      <c r="AD10" s="9"/>
      <c r="AE10" s="9"/>
      <c r="AF10" s="9">
        <f>AD10+AE10</f>
        <v>0</v>
      </c>
      <c r="AG10" s="9">
        <v>17756</v>
      </c>
      <c r="AH10" s="9">
        <v>-17756</v>
      </c>
      <c r="AI10" s="9">
        <f>AG10+AH10</f>
        <v>0</v>
      </c>
      <c r="AJ10" s="9"/>
      <c r="AK10" s="9"/>
      <c r="AL10" s="9">
        <f>AJ10+AK10</f>
        <v>0</v>
      </c>
      <c r="AM10" s="59">
        <f>G10+J10+M10+P10+S10+V10+Y10+AB10+AE10+AH10+AK10</f>
        <v>-336655</v>
      </c>
      <c r="AN10" s="59">
        <f>F10+G10+I10+J10+L10+M10+O10+P10+R10+S10+U10+V10+X10+Y10+AA10+AB10+AD10+AE10+AG10+AH10+AJ10+AK10</f>
        <v>251267</v>
      </c>
    </row>
    <row r="11" spans="1:46" ht="16.5" customHeight="1" x14ac:dyDescent="0.3">
      <c r="A11" s="21"/>
      <c r="B11" s="22" t="s">
        <v>22</v>
      </c>
      <c r="C11" s="74">
        <f t="shared" ref="C11:C25" si="0">F11+I11+L11+O11+R11+U11+X11+AA11+AD11+AG11+AJ11</f>
        <v>28927183</v>
      </c>
      <c r="D11" s="74">
        <f t="shared" ref="D11:D25" si="1">G11+J11+M11+P11+S11+V11+Y11+AB11+AE11+AH11+AK11</f>
        <v>4571085</v>
      </c>
      <c r="E11" s="74">
        <f t="shared" ref="E11:E25" si="2">H11+K11+N11+Q11+T11+W11+Z11+AC11+AF11+AI11+AL11</f>
        <v>33498268</v>
      </c>
      <c r="F11" s="23">
        <f>F22+F25</f>
        <v>25673671</v>
      </c>
      <c r="G11" s="23">
        <f>G22+G25</f>
        <v>0</v>
      </c>
      <c r="H11" s="23">
        <f>H22+H25</f>
        <v>25673671</v>
      </c>
      <c r="I11" s="23">
        <f t="shared" ref="I11:AN11" si="3">I22+I25</f>
        <v>24162</v>
      </c>
      <c r="J11" s="23">
        <f>J22+J25</f>
        <v>11585</v>
      </c>
      <c r="K11" s="23">
        <f t="shared" si="3"/>
        <v>35747</v>
      </c>
      <c r="L11" s="23">
        <f t="shared" si="3"/>
        <v>909114</v>
      </c>
      <c r="M11" s="23">
        <f>M22+M25</f>
        <v>0</v>
      </c>
      <c r="N11" s="23">
        <f t="shared" si="3"/>
        <v>909114</v>
      </c>
      <c r="O11" s="23">
        <f t="shared" si="3"/>
        <v>1108682</v>
      </c>
      <c r="P11" s="23">
        <f t="shared" si="3"/>
        <v>-120000</v>
      </c>
      <c r="Q11" s="23">
        <f t="shared" si="3"/>
        <v>988682</v>
      </c>
      <c r="R11" s="23">
        <f t="shared" si="3"/>
        <v>310615</v>
      </c>
      <c r="S11" s="23">
        <f t="shared" si="3"/>
        <v>950000</v>
      </c>
      <c r="T11" s="23">
        <f t="shared" si="3"/>
        <v>1260615</v>
      </c>
      <c r="U11" s="23">
        <f t="shared" si="3"/>
        <v>711099</v>
      </c>
      <c r="V11" s="23">
        <f t="shared" si="3"/>
        <v>730000</v>
      </c>
      <c r="W11" s="23">
        <f t="shared" si="3"/>
        <v>1441099</v>
      </c>
      <c r="X11" s="23">
        <f>X22+X25</f>
        <v>136919</v>
      </c>
      <c r="Y11" s="23">
        <f t="shared" ref="Y11" si="4">Y22+Y25</f>
        <v>15500</v>
      </c>
      <c r="Z11" s="23">
        <f>Z22+Z25</f>
        <v>152419</v>
      </c>
      <c r="AA11" s="23">
        <f t="shared" si="3"/>
        <v>0</v>
      </c>
      <c r="AB11" s="23">
        <f t="shared" si="3"/>
        <v>50000</v>
      </c>
      <c r="AC11" s="23">
        <f t="shared" si="3"/>
        <v>50000</v>
      </c>
      <c r="AD11" s="23">
        <f t="shared" si="3"/>
        <v>0</v>
      </c>
      <c r="AE11" s="23">
        <f t="shared" si="3"/>
        <v>2954000</v>
      </c>
      <c r="AF11" s="23">
        <f t="shared" si="3"/>
        <v>2954000</v>
      </c>
      <c r="AG11" s="23">
        <f t="shared" si="3"/>
        <v>52921</v>
      </c>
      <c r="AH11" s="23">
        <f t="shared" si="3"/>
        <v>-20000</v>
      </c>
      <c r="AI11" s="23">
        <f t="shared" si="3"/>
        <v>32921</v>
      </c>
      <c r="AJ11" s="23">
        <f t="shared" si="3"/>
        <v>0</v>
      </c>
      <c r="AK11" s="23">
        <f t="shared" si="3"/>
        <v>0</v>
      </c>
      <c r="AL11" s="23">
        <f t="shared" si="3"/>
        <v>0</v>
      </c>
      <c r="AM11" s="25">
        <f>AM22+AM25</f>
        <v>4571085</v>
      </c>
      <c r="AN11" s="25">
        <f t="shared" si="3"/>
        <v>33498268</v>
      </c>
    </row>
    <row r="12" spans="1:46" ht="15" customHeight="1" x14ac:dyDescent="0.3">
      <c r="A12" s="7"/>
      <c r="B12" s="8" t="s">
        <v>23</v>
      </c>
      <c r="C12" s="74">
        <f t="shared" si="0"/>
        <v>0</v>
      </c>
      <c r="D12" s="74">
        <f>G12+J12+M12+P12+S12+V12+Y12+AB12+AE12+AH12+AK12</f>
        <v>-112731</v>
      </c>
      <c r="E12" s="74">
        <f t="shared" si="2"/>
        <v>-112731</v>
      </c>
      <c r="F12" s="10"/>
      <c r="G12" s="10"/>
      <c r="H12" s="10">
        <f>F12+G12</f>
        <v>0</v>
      </c>
      <c r="I12" s="10"/>
      <c r="J12" s="10"/>
      <c r="K12" s="10">
        <f>I12+J12</f>
        <v>0</v>
      </c>
      <c r="L12" s="10"/>
      <c r="M12" s="10"/>
      <c r="N12" s="10">
        <f>L12+M12</f>
        <v>0</v>
      </c>
      <c r="O12" s="10">
        <v>0</v>
      </c>
      <c r="P12" s="10"/>
      <c r="Q12" s="10">
        <f>O12+P12</f>
        <v>0</v>
      </c>
      <c r="R12" s="10"/>
      <c r="S12" s="10">
        <v>-112731</v>
      </c>
      <c r="T12" s="10">
        <v>-112731</v>
      </c>
      <c r="U12" s="9">
        <v>0</v>
      </c>
      <c r="V12" s="9"/>
      <c r="W12" s="9">
        <f>U12+V12</f>
        <v>0</v>
      </c>
      <c r="X12" s="10"/>
      <c r="Y12" s="10"/>
      <c r="Z12" s="10">
        <f>X12+Y12</f>
        <v>0</v>
      </c>
      <c r="AA12" s="9"/>
      <c r="AB12" s="9"/>
      <c r="AC12" s="9">
        <f>AA12+AB12</f>
        <v>0</v>
      </c>
      <c r="AD12" s="9"/>
      <c r="AE12" s="9"/>
      <c r="AF12" s="9">
        <f>AD12+AE12</f>
        <v>0</v>
      </c>
      <c r="AG12" s="10"/>
      <c r="AH12" s="10"/>
      <c r="AI12" s="10">
        <f>AG12+AH12</f>
        <v>0</v>
      </c>
      <c r="AJ12" s="10"/>
      <c r="AK12" s="10"/>
      <c r="AL12" s="10">
        <f>AJ12+AK12</f>
        <v>0</v>
      </c>
      <c r="AM12" s="61">
        <f>G12+J12+M12+P12+S12+V12+Y12+AB12+AE12+AH12+AK12</f>
        <v>-112731</v>
      </c>
      <c r="AN12" s="60">
        <f>F12+G12+I12+J12+L12+M12+O12+P12+R12+S12+U12+V12+X12+Y12+AA12+AB12+AD12+AE12+AG12+AH12+AJ12+AK12</f>
        <v>-112731</v>
      </c>
    </row>
    <row r="13" spans="1:46" ht="15" customHeight="1" x14ac:dyDescent="0.3">
      <c r="A13" s="21"/>
      <c r="B13" s="22" t="s">
        <v>24</v>
      </c>
      <c r="C13" s="74">
        <f t="shared" si="0"/>
        <v>29515105</v>
      </c>
      <c r="D13" s="74">
        <f t="shared" si="1"/>
        <v>4121699</v>
      </c>
      <c r="E13" s="74">
        <f t="shared" si="2"/>
        <v>33636804</v>
      </c>
      <c r="F13" s="23">
        <f>F10+F11+F12</f>
        <v>25673671</v>
      </c>
      <c r="G13" s="23">
        <f>G10+G11+G12</f>
        <v>0</v>
      </c>
      <c r="H13" s="23">
        <f t="shared" ref="H13" si="5">H10+H11+H12</f>
        <v>25673671</v>
      </c>
      <c r="I13" s="23">
        <f>I10+I11+I12</f>
        <v>24162</v>
      </c>
      <c r="J13" s="23">
        <f t="shared" ref="J13" si="6">J10+J11+J12</f>
        <v>11585</v>
      </c>
      <c r="K13" s="23">
        <f t="shared" ref="K13" si="7">K10+K11+K12</f>
        <v>35747</v>
      </c>
      <c r="L13" s="23">
        <f t="shared" ref="L13:AL13" si="8">L10+L11+L12</f>
        <v>909114</v>
      </c>
      <c r="M13" s="23">
        <f t="shared" si="8"/>
        <v>0</v>
      </c>
      <c r="N13" s="23">
        <f t="shared" si="8"/>
        <v>909114</v>
      </c>
      <c r="O13" s="23">
        <f t="shared" si="8"/>
        <v>1511723</v>
      </c>
      <c r="P13" s="23">
        <f t="shared" si="8"/>
        <v>-312000</v>
      </c>
      <c r="Q13" s="23">
        <f t="shared" si="8"/>
        <v>1199723</v>
      </c>
      <c r="R13" s="23">
        <f t="shared" si="8"/>
        <v>364174</v>
      </c>
      <c r="S13" s="23">
        <f t="shared" si="8"/>
        <v>783710</v>
      </c>
      <c r="T13" s="23">
        <f t="shared" si="8"/>
        <v>1147884</v>
      </c>
      <c r="U13" s="23">
        <f t="shared" si="8"/>
        <v>824665</v>
      </c>
      <c r="V13" s="23">
        <f t="shared" si="8"/>
        <v>656660</v>
      </c>
      <c r="W13" s="23">
        <f t="shared" si="8"/>
        <v>1481325</v>
      </c>
      <c r="X13" s="23">
        <f t="shared" si="8"/>
        <v>136919</v>
      </c>
      <c r="Y13" s="23">
        <f t="shared" si="8"/>
        <v>15500</v>
      </c>
      <c r="Z13" s="23">
        <f t="shared" si="8"/>
        <v>152419</v>
      </c>
      <c r="AA13" s="23">
        <f t="shared" si="8"/>
        <v>0</v>
      </c>
      <c r="AB13" s="23">
        <f t="shared" si="8"/>
        <v>50000</v>
      </c>
      <c r="AC13" s="23">
        <f t="shared" si="8"/>
        <v>50000</v>
      </c>
      <c r="AD13" s="23">
        <f t="shared" si="8"/>
        <v>0</v>
      </c>
      <c r="AE13" s="23">
        <f t="shared" si="8"/>
        <v>2954000</v>
      </c>
      <c r="AF13" s="23">
        <f t="shared" si="8"/>
        <v>2954000</v>
      </c>
      <c r="AG13" s="23">
        <f t="shared" si="8"/>
        <v>70677</v>
      </c>
      <c r="AH13" s="23">
        <f t="shared" si="8"/>
        <v>-37756</v>
      </c>
      <c r="AI13" s="23">
        <f t="shared" si="8"/>
        <v>32921</v>
      </c>
      <c r="AJ13" s="23">
        <f t="shared" si="8"/>
        <v>0</v>
      </c>
      <c r="AK13" s="23">
        <f t="shared" si="8"/>
        <v>0</v>
      </c>
      <c r="AL13" s="23">
        <f t="shared" si="8"/>
        <v>0</v>
      </c>
      <c r="AM13" s="25">
        <f>AM10+AM11+AM12</f>
        <v>4121699</v>
      </c>
      <c r="AN13" s="25">
        <f t="shared" ref="AN13" si="9">AN10+AN11+AN12</f>
        <v>33636804</v>
      </c>
    </row>
    <row r="14" spans="1:46" x14ac:dyDescent="0.3">
      <c r="A14" s="72"/>
      <c r="B14" s="26" t="s">
        <v>25</v>
      </c>
      <c r="C14" s="74">
        <f t="shared" si="0"/>
        <v>2855688</v>
      </c>
      <c r="D14" s="74">
        <f>G14+J14+M14+P14+S14+V14+Y14+AB14+AE14+AH14+AK14</f>
        <v>3004000</v>
      </c>
      <c r="E14" s="74">
        <f t="shared" si="2"/>
        <v>33636804</v>
      </c>
      <c r="F14" s="26"/>
      <c r="G14" s="26"/>
      <c r="H14" s="26">
        <v>25673671</v>
      </c>
      <c r="I14" s="26"/>
      <c r="J14" s="26"/>
      <c r="K14" s="26">
        <v>35747</v>
      </c>
      <c r="L14" s="26">
        <v>909114</v>
      </c>
      <c r="M14" s="26"/>
      <c r="N14" s="26">
        <f t="shared" ref="N14:N21" si="10">L14+M14</f>
        <v>909114</v>
      </c>
      <c r="O14" s="26">
        <v>1511723</v>
      </c>
      <c r="P14" s="26"/>
      <c r="Q14" s="26">
        <v>1199723</v>
      </c>
      <c r="R14" s="26">
        <v>364174</v>
      </c>
      <c r="S14" s="26"/>
      <c r="T14" s="26">
        <v>1147884</v>
      </c>
      <c r="U14" s="26"/>
      <c r="V14" s="26"/>
      <c r="W14" s="26">
        <v>1481325</v>
      </c>
      <c r="X14" s="26"/>
      <c r="Y14" s="26"/>
      <c r="Z14" s="26">
        <v>152419</v>
      </c>
      <c r="AA14" s="26"/>
      <c r="AB14" s="26">
        <v>50000</v>
      </c>
      <c r="AC14" s="26">
        <f t="shared" ref="AC14:AC21" si="11">AA14+AB14</f>
        <v>50000</v>
      </c>
      <c r="AD14" s="26"/>
      <c r="AE14" s="26">
        <v>2954000</v>
      </c>
      <c r="AF14" s="26">
        <f t="shared" ref="AF14:AF21" si="12">AD14+AE14</f>
        <v>2954000</v>
      </c>
      <c r="AG14" s="26">
        <v>70677</v>
      </c>
      <c r="AH14" s="26"/>
      <c r="AI14" s="26">
        <v>32921</v>
      </c>
      <c r="AJ14" s="26"/>
      <c r="AK14" s="26"/>
      <c r="AL14" s="26">
        <f>AJ14+AK14</f>
        <v>0</v>
      </c>
      <c r="AM14" s="62"/>
      <c r="AN14" s="62"/>
    </row>
    <row r="15" spans="1:46" x14ac:dyDescent="0.3">
      <c r="A15" s="72" t="s">
        <v>51</v>
      </c>
      <c r="B15" s="50" t="s">
        <v>52</v>
      </c>
      <c r="C15" s="52">
        <f t="shared" si="0"/>
        <v>0</v>
      </c>
      <c r="D15" s="52">
        <f t="shared" si="1"/>
        <v>0</v>
      </c>
      <c r="E15" s="52">
        <f t="shared" si="2"/>
        <v>0</v>
      </c>
      <c r="F15" s="50"/>
      <c r="G15" s="50"/>
      <c r="H15" s="50">
        <f t="shared" ref="H15:H21" si="13">F15+G15</f>
        <v>0</v>
      </c>
      <c r="I15" s="50"/>
      <c r="J15" s="50"/>
      <c r="K15" s="50">
        <f t="shared" ref="K15:K21" si="14">I15+J15</f>
        <v>0</v>
      </c>
      <c r="L15" s="50"/>
      <c r="M15" s="50"/>
      <c r="N15" s="50">
        <f t="shared" si="10"/>
        <v>0</v>
      </c>
      <c r="O15" s="50"/>
      <c r="P15" s="50"/>
      <c r="Q15" s="50">
        <f t="shared" ref="Q15:Q24" si="15">O15+P15</f>
        <v>0</v>
      </c>
      <c r="R15" s="51"/>
      <c r="S15" s="51"/>
      <c r="T15" s="50">
        <f t="shared" ref="T15:T24" si="16">R15+S15</f>
        <v>0</v>
      </c>
      <c r="U15" s="50"/>
      <c r="V15" s="50"/>
      <c r="W15" s="50">
        <f t="shared" ref="W15:W21" si="17">U15+V15</f>
        <v>0</v>
      </c>
      <c r="X15" s="51"/>
      <c r="Y15" s="51"/>
      <c r="Z15" s="50">
        <f t="shared" ref="Z15:Z21" si="18">X15+Y15</f>
        <v>0</v>
      </c>
      <c r="AA15" s="50"/>
      <c r="AB15" s="50"/>
      <c r="AC15" s="50">
        <f t="shared" si="11"/>
        <v>0</v>
      </c>
      <c r="AD15" s="50"/>
      <c r="AE15" s="50"/>
      <c r="AF15" s="50">
        <f t="shared" si="12"/>
        <v>0</v>
      </c>
      <c r="AG15" s="50"/>
      <c r="AH15" s="50"/>
      <c r="AI15" s="50">
        <f t="shared" ref="AI15:AI21" si="19">AG15+AH15</f>
        <v>0</v>
      </c>
      <c r="AJ15" s="50"/>
      <c r="AK15" s="50"/>
      <c r="AL15" s="50">
        <f t="shared" ref="AL15:AL21" si="20">AJ15+AK15</f>
        <v>0</v>
      </c>
      <c r="AM15" s="63">
        <f>G15+J15+M15+P15+S15+V15+Y15+AB15+AE15+AH15+AK15</f>
        <v>0</v>
      </c>
      <c r="AN15" s="63">
        <f t="shared" ref="AN15:AN21" si="21">F15+G15+I15+J15+L15+M15+O15+P15+R15+S15+U15+V15+X15+Y15+AA15+AB15+AD15+AE15+AG15+AH15+AJ15+AK15</f>
        <v>0</v>
      </c>
    </row>
    <row r="16" spans="1:46" ht="27" customHeight="1" x14ac:dyDescent="0.3">
      <c r="A16" s="72" t="s">
        <v>53</v>
      </c>
      <c r="B16" s="8" t="s">
        <v>54</v>
      </c>
      <c r="C16" s="74">
        <f t="shared" si="0"/>
        <v>1158633</v>
      </c>
      <c r="D16" s="74">
        <f>G16+J16+M16+P16+S16+V16+Y16+AB16+AE16+AH16+AK16</f>
        <v>4699500</v>
      </c>
      <c r="E16" s="74">
        <f t="shared" si="2"/>
        <v>5858133</v>
      </c>
      <c r="F16" s="9"/>
      <c r="G16" s="9"/>
      <c r="H16" s="9">
        <f t="shared" si="13"/>
        <v>0</v>
      </c>
      <c r="I16" s="9"/>
      <c r="J16" s="9"/>
      <c r="K16" s="9">
        <f t="shared" si="14"/>
        <v>0</v>
      </c>
      <c r="L16" s="9"/>
      <c r="M16" s="9"/>
      <c r="N16" s="9">
        <f t="shared" si="10"/>
        <v>0</v>
      </c>
      <c r="O16" s="9"/>
      <c r="P16" s="9"/>
      <c r="Q16" s="9">
        <f t="shared" si="15"/>
        <v>0</v>
      </c>
      <c r="R16" s="9">
        <v>310615</v>
      </c>
      <c r="S16" s="9">
        <v>950000</v>
      </c>
      <c r="T16" s="9">
        <f t="shared" si="16"/>
        <v>1260615</v>
      </c>
      <c r="U16" s="9">
        <v>711099</v>
      </c>
      <c r="V16" s="9">
        <v>730000</v>
      </c>
      <c r="W16" s="9">
        <f t="shared" si="17"/>
        <v>1441099</v>
      </c>
      <c r="X16" s="9">
        <v>136919</v>
      </c>
      <c r="Y16" s="9">
        <v>15500</v>
      </c>
      <c r="Z16" s="9">
        <f t="shared" si="18"/>
        <v>152419</v>
      </c>
      <c r="AA16" s="9"/>
      <c r="AB16" s="9">
        <v>50000</v>
      </c>
      <c r="AC16" s="9">
        <f t="shared" si="11"/>
        <v>50000</v>
      </c>
      <c r="AD16" s="9"/>
      <c r="AE16" s="9">
        <v>2954000</v>
      </c>
      <c r="AF16" s="9">
        <f t="shared" si="12"/>
        <v>2954000</v>
      </c>
      <c r="AG16" s="9"/>
      <c r="AH16" s="9"/>
      <c r="AI16" s="9">
        <f t="shared" si="19"/>
        <v>0</v>
      </c>
      <c r="AJ16" s="9"/>
      <c r="AK16" s="9"/>
      <c r="AL16" s="9">
        <f>AJ16+AK16</f>
        <v>0</v>
      </c>
      <c r="AM16" s="61">
        <f>G16+J16+M16+P16+S16+V16+Y16+AB16+AE16+AH16+AK16</f>
        <v>4699500</v>
      </c>
      <c r="AN16" s="63">
        <f t="shared" si="21"/>
        <v>5858133</v>
      </c>
    </row>
    <row r="17" spans="1:40" ht="25.5" customHeight="1" x14ac:dyDescent="0.3">
      <c r="A17" s="72" t="s">
        <v>55</v>
      </c>
      <c r="B17" s="8" t="s">
        <v>56</v>
      </c>
      <c r="C17" s="74">
        <f t="shared" si="0"/>
        <v>0</v>
      </c>
      <c r="D17" s="74">
        <f t="shared" si="1"/>
        <v>0</v>
      </c>
      <c r="E17" s="74">
        <f t="shared" si="2"/>
        <v>0</v>
      </c>
      <c r="F17" s="9"/>
      <c r="G17" s="9"/>
      <c r="H17" s="9">
        <f t="shared" si="13"/>
        <v>0</v>
      </c>
      <c r="I17" s="9"/>
      <c r="J17" s="9"/>
      <c r="K17" s="9">
        <f t="shared" si="14"/>
        <v>0</v>
      </c>
      <c r="L17" s="9"/>
      <c r="M17" s="9"/>
      <c r="N17" s="9">
        <f t="shared" si="10"/>
        <v>0</v>
      </c>
      <c r="O17" s="9"/>
      <c r="P17" s="9"/>
      <c r="Q17" s="9">
        <f t="shared" si="15"/>
        <v>0</v>
      </c>
      <c r="R17" s="9"/>
      <c r="S17" s="9"/>
      <c r="T17" s="9">
        <f t="shared" si="16"/>
        <v>0</v>
      </c>
      <c r="U17" s="9"/>
      <c r="V17" s="9"/>
      <c r="W17" s="9">
        <f t="shared" si="17"/>
        <v>0</v>
      </c>
      <c r="X17" s="9"/>
      <c r="Y17" s="9"/>
      <c r="Z17" s="9">
        <f t="shared" si="18"/>
        <v>0</v>
      </c>
      <c r="AA17" s="9"/>
      <c r="AB17" s="9"/>
      <c r="AC17" s="9">
        <f t="shared" si="11"/>
        <v>0</v>
      </c>
      <c r="AD17" s="9"/>
      <c r="AE17" s="9"/>
      <c r="AF17" s="9">
        <f t="shared" si="12"/>
        <v>0</v>
      </c>
      <c r="AG17" s="9"/>
      <c r="AH17" s="9"/>
      <c r="AI17" s="9">
        <f t="shared" si="19"/>
        <v>0</v>
      </c>
      <c r="AJ17" s="9"/>
      <c r="AK17" s="9"/>
      <c r="AL17" s="9">
        <f t="shared" si="20"/>
        <v>0</v>
      </c>
      <c r="AM17" s="61">
        <f t="shared" ref="AM17:AM21" si="22">G17+J17+M17+P17+S17+V17+Y17+AB17+AE17+AH17+AK17</f>
        <v>0</v>
      </c>
      <c r="AN17" s="63">
        <f t="shared" si="21"/>
        <v>0</v>
      </c>
    </row>
    <row r="18" spans="1:40" ht="28.8" customHeight="1" x14ac:dyDescent="0.3">
      <c r="A18" s="72" t="s">
        <v>57</v>
      </c>
      <c r="B18" s="8" t="s">
        <v>127</v>
      </c>
      <c r="C18" s="74">
        <f t="shared" si="0"/>
        <v>1108682</v>
      </c>
      <c r="D18" s="74">
        <f t="shared" si="1"/>
        <v>-120000</v>
      </c>
      <c r="E18" s="74">
        <f t="shared" si="2"/>
        <v>988682</v>
      </c>
      <c r="F18" s="9"/>
      <c r="G18" s="9"/>
      <c r="H18" s="9">
        <f t="shared" si="13"/>
        <v>0</v>
      </c>
      <c r="I18" s="9"/>
      <c r="J18" s="9"/>
      <c r="K18" s="9">
        <f t="shared" si="14"/>
        <v>0</v>
      </c>
      <c r="L18" s="9"/>
      <c r="M18" s="9"/>
      <c r="N18" s="9">
        <f t="shared" si="10"/>
        <v>0</v>
      </c>
      <c r="O18" s="9">
        <v>1108682</v>
      </c>
      <c r="P18" s="9">
        <v>-120000</v>
      </c>
      <c r="Q18" s="9">
        <f t="shared" si="15"/>
        <v>988682</v>
      </c>
      <c r="R18" s="9"/>
      <c r="S18" s="9"/>
      <c r="T18" s="9">
        <f t="shared" si="16"/>
        <v>0</v>
      </c>
      <c r="U18" s="9"/>
      <c r="V18" s="9"/>
      <c r="W18" s="9">
        <f t="shared" si="17"/>
        <v>0</v>
      </c>
      <c r="X18" s="9"/>
      <c r="Y18" s="9"/>
      <c r="Z18" s="9">
        <f t="shared" si="18"/>
        <v>0</v>
      </c>
      <c r="AA18" s="9"/>
      <c r="AB18" s="9"/>
      <c r="AC18" s="9">
        <f t="shared" si="11"/>
        <v>0</v>
      </c>
      <c r="AD18" s="9"/>
      <c r="AE18" s="9"/>
      <c r="AF18" s="9">
        <f t="shared" si="12"/>
        <v>0</v>
      </c>
      <c r="AG18" s="9"/>
      <c r="AH18" s="9"/>
      <c r="AI18" s="9">
        <f t="shared" si="19"/>
        <v>0</v>
      </c>
      <c r="AJ18" s="9"/>
      <c r="AK18" s="9"/>
      <c r="AL18" s="9">
        <f t="shared" si="20"/>
        <v>0</v>
      </c>
      <c r="AM18" s="61">
        <f t="shared" si="22"/>
        <v>-120000</v>
      </c>
      <c r="AN18" s="63">
        <f t="shared" si="21"/>
        <v>988682</v>
      </c>
    </row>
    <row r="19" spans="1:40" ht="26.4" customHeight="1" x14ac:dyDescent="0.3">
      <c r="A19" s="72" t="s">
        <v>58</v>
      </c>
      <c r="B19" s="8" t="s">
        <v>59</v>
      </c>
      <c r="C19" s="74">
        <f t="shared" si="0"/>
        <v>962035</v>
      </c>
      <c r="D19" s="74">
        <f t="shared" si="1"/>
        <v>-20000</v>
      </c>
      <c r="E19" s="74">
        <f t="shared" si="2"/>
        <v>942035</v>
      </c>
      <c r="F19" s="9"/>
      <c r="G19" s="9"/>
      <c r="H19" s="9">
        <f t="shared" si="13"/>
        <v>0</v>
      </c>
      <c r="I19" s="9"/>
      <c r="J19" s="9"/>
      <c r="K19" s="9">
        <f t="shared" si="14"/>
        <v>0</v>
      </c>
      <c r="L19" s="9">
        <v>909114</v>
      </c>
      <c r="M19" s="9"/>
      <c r="N19" s="9">
        <f t="shared" si="10"/>
        <v>909114</v>
      </c>
      <c r="O19" s="9"/>
      <c r="P19" s="9"/>
      <c r="Q19" s="9">
        <f t="shared" si="15"/>
        <v>0</v>
      </c>
      <c r="R19" s="9"/>
      <c r="S19" s="9"/>
      <c r="T19" s="9">
        <f t="shared" si="16"/>
        <v>0</v>
      </c>
      <c r="U19" s="9"/>
      <c r="V19" s="9"/>
      <c r="W19" s="9">
        <f t="shared" si="17"/>
        <v>0</v>
      </c>
      <c r="X19" s="9"/>
      <c r="Y19" s="9"/>
      <c r="Z19" s="9">
        <f t="shared" si="18"/>
        <v>0</v>
      </c>
      <c r="AA19" s="9"/>
      <c r="AB19" s="9"/>
      <c r="AC19" s="9">
        <f t="shared" si="11"/>
        <v>0</v>
      </c>
      <c r="AD19" s="9"/>
      <c r="AE19" s="9"/>
      <c r="AF19" s="9">
        <f t="shared" si="12"/>
        <v>0</v>
      </c>
      <c r="AG19" s="9">
        <v>52921</v>
      </c>
      <c r="AH19" s="9">
        <v>-20000</v>
      </c>
      <c r="AI19" s="9">
        <f t="shared" si="19"/>
        <v>32921</v>
      </c>
      <c r="AJ19" s="9"/>
      <c r="AK19" s="9"/>
      <c r="AL19" s="9">
        <f t="shared" si="20"/>
        <v>0</v>
      </c>
      <c r="AM19" s="61">
        <f t="shared" si="22"/>
        <v>-20000</v>
      </c>
      <c r="AN19" s="63">
        <f t="shared" si="21"/>
        <v>942035</v>
      </c>
    </row>
    <row r="20" spans="1:40" ht="27.6" x14ac:dyDescent="0.3">
      <c r="A20" s="72" t="s">
        <v>60</v>
      </c>
      <c r="B20" s="8" t="s">
        <v>61</v>
      </c>
      <c r="C20" s="74">
        <f t="shared" si="0"/>
        <v>25697833</v>
      </c>
      <c r="D20" s="74">
        <f t="shared" si="1"/>
        <v>11585</v>
      </c>
      <c r="E20" s="74">
        <f t="shared" si="2"/>
        <v>25709418</v>
      </c>
      <c r="F20" s="9">
        <v>25673671</v>
      </c>
      <c r="G20" s="9"/>
      <c r="H20" s="9">
        <f t="shared" si="13"/>
        <v>25673671</v>
      </c>
      <c r="I20" s="9">
        <v>24162</v>
      </c>
      <c r="J20" s="9">
        <v>11585</v>
      </c>
      <c r="K20" s="9">
        <f t="shared" si="14"/>
        <v>35747</v>
      </c>
      <c r="L20" s="9"/>
      <c r="M20" s="9"/>
      <c r="N20" s="9">
        <f t="shared" si="10"/>
        <v>0</v>
      </c>
      <c r="O20" s="9"/>
      <c r="P20" s="9"/>
      <c r="Q20" s="9">
        <f t="shared" si="15"/>
        <v>0</v>
      </c>
      <c r="R20" s="9"/>
      <c r="S20" s="9"/>
      <c r="T20" s="9">
        <f t="shared" si="16"/>
        <v>0</v>
      </c>
      <c r="U20" s="9"/>
      <c r="V20" s="9"/>
      <c r="W20" s="9">
        <f t="shared" si="17"/>
        <v>0</v>
      </c>
      <c r="X20" s="9"/>
      <c r="Y20" s="9"/>
      <c r="Z20" s="9">
        <f t="shared" si="18"/>
        <v>0</v>
      </c>
      <c r="AA20" s="9"/>
      <c r="AB20" s="9"/>
      <c r="AC20" s="9">
        <f t="shared" si="11"/>
        <v>0</v>
      </c>
      <c r="AD20" s="9"/>
      <c r="AE20" s="9"/>
      <c r="AF20" s="9">
        <f t="shared" si="12"/>
        <v>0</v>
      </c>
      <c r="AG20" s="9"/>
      <c r="AH20" s="9"/>
      <c r="AI20" s="9">
        <f t="shared" si="19"/>
        <v>0</v>
      </c>
      <c r="AJ20" s="9"/>
      <c r="AK20" s="9"/>
      <c r="AL20" s="9">
        <f t="shared" si="20"/>
        <v>0</v>
      </c>
      <c r="AM20" s="61">
        <f t="shared" si="22"/>
        <v>11585</v>
      </c>
      <c r="AN20" s="63">
        <f t="shared" si="21"/>
        <v>25709418</v>
      </c>
    </row>
    <row r="21" spans="1:40" x14ac:dyDescent="0.3">
      <c r="A21" s="72" t="s">
        <v>62</v>
      </c>
      <c r="B21" s="8" t="s">
        <v>63</v>
      </c>
      <c r="C21" s="74">
        <f t="shared" si="0"/>
        <v>0</v>
      </c>
      <c r="D21" s="74">
        <f t="shared" si="1"/>
        <v>0</v>
      </c>
      <c r="E21" s="74">
        <f t="shared" si="2"/>
        <v>0</v>
      </c>
      <c r="F21" s="9"/>
      <c r="G21" s="9"/>
      <c r="H21" s="9">
        <f t="shared" si="13"/>
        <v>0</v>
      </c>
      <c r="I21" s="9"/>
      <c r="J21" s="9"/>
      <c r="K21" s="9">
        <f t="shared" si="14"/>
        <v>0</v>
      </c>
      <c r="L21" s="9"/>
      <c r="M21" s="9"/>
      <c r="N21" s="9">
        <f t="shared" si="10"/>
        <v>0</v>
      </c>
      <c r="O21" s="9"/>
      <c r="P21" s="9"/>
      <c r="Q21" s="9">
        <f t="shared" si="15"/>
        <v>0</v>
      </c>
      <c r="R21" s="9"/>
      <c r="S21" s="9"/>
      <c r="T21" s="9">
        <f t="shared" si="16"/>
        <v>0</v>
      </c>
      <c r="U21" s="9"/>
      <c r="V21" s="9"/>
      <c r="W21" s="9">
        <f t="shared" si="17"/>
        <v>0</v>
      </c>
      <c r="X21" s="9"/>
      <c r="Y21" s="9"/>
      <c r="Z21" s="9">
        <f t="shared" si="18"/>
        <v>0</v>
      </c>
      <c r="AA21" s="9"/>
      <c r="AB21" s="9"/>
      <c r="AC21" s="9">
        <f t="shared" si="11"/>
        <v>0</v>
      </c>
      <c r="AD21" s="9"/>
      <c r="AE21" s="9"/>
      <c r="AF21" s="9">
        <f t="shared" si="12"/>
        <v>0</v>
      </c>
      <c r="AG21" s="9"/>
      <c r="AH21" s="9"/>
      <c r="AI21" s="9">
        <f t="shared" si="19"/>
        <v>0</v>
      </c>
      <c r="AJ21" s="9"/>
      <c r="AK21" s="9"/>
      <c r="AL21" s="9">
        <f t="shared" si="20"/>
        <v>0</v>
      </c>
      <c r="AM21" s="61">
        <f t="shared" si="22"/>
        <v>0</v>
      </c>
      <c r="AN21" s="63">
        <f t="shared" si="21"/>
        <v>0</v>
      </c>
    </row>
    <row r="22" spans="1:40" x14ac:dyDescent="0.3">
      <c r="A22" s="73" t="s">
        <v>26</v>
      </c>
      <c r="B22" s="22" t="s">
        <v>27</v>
      </c>
      <c r="C22" s="74">
        <f t="shared" si="0"/>
        <v>28927183</v>
      </c>
      <c r="D22" s="74">
        <f t="shared" si="1"/>
        <v>4571085</v>
      </c>
      <c r="E22" s="74">
        <f>H22+K22+N22+Q22+T22+W22+Z22+AC22+AF22+AI22+AL22</f>
        <v>33498268</v>
      </c>
      <c r="F22" s="23">
        <f>SUM(F15:F21)</f>
        <v>25673671</v>
      </c>
      <c r="G22" s="23">
        <f>SUM(G15:G21)</f>
        <v>0</v>
      </c>
      <c r="H22" s="23">
        <f t="shared" ref="H22:AL22" si="23">SUM(H15:H21)</f>
        <v>25673671</v>
      </c>
      <c r="I22" s="23">
        <f t="shared" si="23"/>
        <v>24162</v>
      </c>
      <c r="J22" s="23">
        <f t="shared" si="23"/>
        <v>11585</v>
      </c>
      <c r="K22" s="23">
        <f t="shared" si="23"/>
        <v>35747</v>
      </c>
      <c r="L22" s="23">
        <f t="shared" si="23"/>
        <v>909114</v>
      </c>
      <c r="M22" s="23">
        <f t="shared" si="23"/>
        <v>0</v>
      </c>
      <c r="N22" s="23">
        <f t="shared" si="23"/>
        <v>909114</v>
      </c>
      <c r="O22" s="23">
        <f t="shared" si="23"/>
        <v>1108682</v>
      </c>
      <c r="P22" s="23">
        <f t="shared" si="23"/>
        <v>-120000</v>
      </c>
      <c r="Q22" s="23">
        <f t="shared" si="23"/>
        <v>988682</v>
      </c>
      <c r="R22" s="23">
        <f t="shared" si="23"/>
        <v>310615</v>
      </c>
      <c r="S22" s="23">
        <f t="shared" si="23"/>
        <v>950000</v>
      </c>
      <c r="T22" s="23">
        <f t="shared" si="23"/>
        <v>1260615</v>
      </c>
      <c r="U22" s="23">
        <f t="shared" si="23"/>
        <v>711099</v>
      </c>
      <c r="V22" s="23">
        <f t="shared" si="23"/>
        <v>730000</v>
      </c>
      <c r="W22" s="23">
        <f t="shared" si="23"/>
        <v>1441099</v>
      </c>
      <c r="X22" s="23">
        <f t="shared" si="23"/>
        <v>136919</v>
      </c>
      <c r="Y22" s="23">
        <f t="shared" si="23"/>
        <v>15500</v>
      </c>
      <c r="Z22" s="23">
        <f t="shared" si="23"/>
        <v>152419</v>
      </c>
      <c r="AA22" s="23">
        <f t="shared" si="23"/>
        <v>0</v>
      </c>
      <c r="AB22" s="23">
        <f t="shared" si="23"/>
        <v>50000</v>
      </c>
      <c r="AC22" s="23">
        <f t="shared" si="23"/>
        <v>50000</v>
      </c>
      <c r="AD22" s="23">
        <f t="shared" si="23"/>
        <v>0</v>
      </c>
      <c r="AE22" s="23">
        <f t="shared" si="23"/>
        <v>2954000</v>
      </c>
      <c r="AF22" s="23">
        <f t="shared" si="23"/>
        <v>2954000</v>
      </c>
      <c r="AG22" s="23">
        <f t="shared" si="23"/>
        <v>52921</v>
      </c>
      <c r="AH22" s="23">
        <f t="shared" si="23"/>
        <v>-20000</v>
      </c>
      <c r="AI22" s="23">
        <f t="shared" si="23"/>
        <v>32921</v>
      </c>
      <c r="AJ22" s="23">
        <f t="shared" si="23"/>
        <v>0</v>
      </c>
      <c r="AK22" s="23">
        <f t="shared" si="23"/>
        <v>0</v>
      </c>
      <c r="AL22" s="23">
        <f t="shared" si="23"/>
        <v>0</v>
      </c>
      <c r="AM22" s="25">
        <f>SUM(AM15:AM21)</f>
        <v>4571085</v>
      </c>
      <c r="AN22" s="25">
        <f>SUM(AN15:AN21)</f>
        <v>33498268</v>
      </c>
    </row>
    <row r="23" spans="1:40" ht="15" customHeight="1" x14ac:dyDescent="0.3">
      <c r="A23" s="72" t="s">
        <v>64</v>
      </c>
      <c r="B23" s="11" t="s">
        <v>65</v>
      </c>
      <c r="C23" s="74">
        <f t="shared" si="0"/>
        <v>0</v>
      </c>
      <c r="D23" s="74">
        <f t="shared" si="1"/>
        <v>0</v>
      </c>
      <c r="E23" s="74">
        <f t="shared" si="2"/>
        <v>0</v>
      </c>
      <c r="F23" s="9"/>
      <c r="G23" s="9"/>
      <c r="H23" s="9">
        <f>F23+G23</f>
        <v>0</v>
      </c>
      <c r="I23" s="9"/>
      <c r="J23" s="9"/>
      <c r="K23" s="9">
        <f t="shared" ref="K23:K24" si="24">I23+J23</f>
        <v>0</v>
      </c>
      <c r="L23" s="9"/>
      <c r="M23" s="9"/>
      <c r="N23" s="9">
        <f t="shared" ref="N23:N24" si="25">L23+M23</f>
        <v>0</v>
      </c>
      <c r="O23" s="9"/>
      <c r="P23" s="9"/>
      <c r="Q23" s="9">
        <f t="shared" si="15"/>
        <v>0</v>
      </c>
      <c r="R23" s="9"/>
      <c r="S23" s="9"/>
      <c r="T23" s="9">
        <f t="shared" si="16"/>
        <v>0</v>
      </c>
      <c r="U23" s="9"/>
      <c r="V23" s="9"/>
      <c r="W23" s="9">
        <f t="shared" ref="W23:W24" si="26">U23+V23</f>
        <v>0</v>
      </c>
      <c r="X23" s="9"/>
      <c r="Y23" s="9"/>
      <c r="Z23" s="9">
        <f t="shared" ref="Z23:Z24" si="27">X23+Y23</f>
        <v>0</v>
      </c>
      <c r="AA23" s="9"/>
      <c r="AB23" s="9"/>
      <c r="AC23" s="9">
        <f t="shared" ref="AC23:AC24" si="28">AA23+AB23</f>
        <v>0</v>
      </c>
      <c r="AD23" s="9"/>
      <c r="AE23" s="9"/>
      <c r="AF23" s="9">
        <f t="shared" ref="AF23" si="29">AD23+AE23</f>
        <v>0</v>
      </c>
      <c r="AG23" s="9"/>
      <c r="AH23" s="9"/>
      <c r="AI23" s="9">
        <f t="shared" ref="AI23:AI24" si="30">AG23+AH23</f>
        <v>0</v>
      </c>
      <c r="AJ23" s="9">
        <v>0</v>
      </c>
      <c r="AK23" s="9"/>
      <c r="AL23" s="9">
        <f t="shared" ref="AL23:AL24" si="31">AJ23+AK23</f>
        <v>0</v>
      </c>
      <c r="AM23" s="61">
        <f t="shared" ref="AM23:AM24" si="32">G23+J23+M23+P23+S23+V23+Y23+AB23+AE23+AH23+AK23</f>
        <v>0</v>
      </c>
      <c r="AN23" s="61">
        <f t="shared" ref="AN23" si="33">F23+G23+I23+J23+L23+M23+O23+P23+R23+S23+U23+V23+X23+Y23+AA23+AB23+AD23+AE23+AG23+AH23+AJ23+AK23</f>
        <v>0</v>
      </c>
    </row>
    <row r="24" spans="1:40" ht="15" customHeight="1" x14ac:dyDescent="0.3">
      <c r="A24" s="72" t="s">
        <v>66</v>
      </c>
      <c r="B24" s="11" t="s">
        <v>67</v>
      </c>
      <c r="C24" s="74">
        <f t="shared" si="0"/>
        <v>0</v>
      </c>
      <c r="D24" s="74">
        <f t="shared" si="1"/>
        <v>0</v>
      </c>
      <c r="E24" s="74">
        <f t="shared" si="2"/>
        <v>0</v>
      </c>
      <c r="F24" s="9"/>
      <c r="G24" s="9"/>
      <c r="H24" s="9">
        <f>F24+G24</f>
        <v>0</v>
      </c>
      <c r="I24" s="9"/>
      <c r="J24" s="9"/>
      <c r="K24" s="9">
        <f t="shared" si="24"/>
        <v>0</v>
      </c>
      <c r="L24" s="9"/>
      <c r="M24" s="9"/>
      <c r="N24" s="9">
        <f t="shared" si="25"/>
        <v>0</v>
      </c>
      <c r="O24" s="9"/>
      <c r="P24" s="9"/>
      <c r="Q24" s="9">
        <f t="shared" si="15"/>
        <v>0</v>
      </c>
      <c r="R24" s="9"/>
      <c r="S24" s="9"/>
      <c r="T24" s="9">
        <f t="shared" si="16"/>
        <v>0</v>
      </c>
      <c r="U24" s="9"/>
      <c r="V24" s="9"/>
      <c r="W24" s="9">
        <f t="shared" si="26"/>
        <v>0</v>
      </c>
      <c r="X24" s="9"/>
      <c r="Y24" s="9"/>
      <c r="Z24" s="9">
        <f t="shared" si="27"/>
        <v>0</v>
      </c>
      <c r="AA24" s="9"/>
      <c r="AB24" s="9"/>
      <c r="AC24" s="9">
        <f t="shared" si="28"/>
        <v>0</v>
      </c>
      <c r="AD24" s="9"/>
      <c r="AE24" s="9"/>
      <c r="AF24" s="9">
        <f>AD24+AE24</f>
        <v>0</v>
      </c>
      <c r="AG24" s="9"/>
      <c r="AH24" s="9"/>
      <c r="AI24" s="9">
        <f t="shared" si="30"/>
        <v>0</v>
      </c>
      <c r="AJ24" s="9"/>
      <c r="AK24" s="9"/>
      <c r="AL24" s="9">
        <f t="shared" si="31"/>
        <v>0</v>
      </c>
      <c r="AM24" s="61">
        <f t="shared" si="32"/>
        <v>0</v>
      </c>
      <c r="AN24" s="61">
        <f>F24+G24+I24+J24+L24+M24+O24+P24+R24+S24+U24+V24+X24+Y24+AA24+AB24+AD24+AE24+AG24+AH24+AJ24+AK24</f>
        <v>0</v>
      </c>
    </row>
    <row r="25" spans="1:40" x14ac:dyDescent="0.3">
      <c r="A25" s="73" t="s">
        <v>28</v>
      </c>
      <c r="B25" s="22" t="s">
        <v>27</v>
      </c>
      <c r="C25" s="74">
        <f t="shared" si="0"/>
        <v>0</v>
      </c>
      <c r="D25" s="74">
        <f t="shared" si="1"/>
        <v>0</v>
      </c>
      <c r="E25" s="74">
        <f t="shared" si="2"/>
        <v>0</v>
      </c>
      <c r="F25" s="23">
        <f>SUM(F23:F24)</f>
        <v>0</v>
      </c>
      <c r="G25" s="23">
        <f t="shared" ref="G25:AL25" si="34">SUM(G23:G24)</f>
        <v>0</v>
      </c>
      <c r="H25" s="23">
        <f t="shared" si="34"/>
        <v>0</v>
      </c>
      <c r="I25" s="23">
        <f t="shared" si="34"/>
        <v>0</v>
      </c>
      <c r="J25" s="23">
        <f t="shared" si="34"/>
        <v>0</v>
      </c>
      <c r="K25" s="23">
        <f t="shared" si="34"/>
        <v>0</v>
      </c>
      <c r="L25" s="23">
        <f t="shared" si="34"/>
        <v>0</v>
      </c>
      <c r="M25" s="23">
        <f t="shared" si="34"/>
        <v>0</v>
      </c>
      <c r="N25" s="23">
        <f t="shared" si="34"/>
        <v>0</v>
      </c>
      <c r="O25" s="23">
        <f t="shared" si="34"/>
        <v>0</v>
      </c>
      <c r="P25" s="23">
        <f t="shared" si="34"/>
        <v>0</v>
      </c>
      <c r="Q25" s="23">
        <f t="shared" si="34"/>
        <v>0</v>
      </c>
      <c r="R25" s="23">
        <f t="shared" si="34"/>
        <v>0</v>
      </c>
      <c r="S25" s="23">
        <f t="shared" si="34"/>
        <v>0</v>
      </c>
      <c r="T25" s="23">
        <f t="shared" si="34"/>
        <v>0</v>
      </c>
      <c r="U25" s="23">
        <f t="shared" si="34"/>
        <v>0</v>
      </c>
      <c r="V25" s="23">
        <f t="shared" si="34"/>
        <v>0</v>
      </c>
      <c r="W25" s="23">
        <f t="shared" si="34"/>
        <v>0</v>
      </c>
      <c r="X25" s="23">
        <f t="shared" si="34"/>
        <v>0</v>
      </c>
      <c r="Y25" s="23">
        <f t="shared" si="34"/>
        <v>0</v>
      </c>
      <c r="Z25" s="23">
        <f t="shared" si="34"/>
        <v>0</v>
      </c>
      <c r="AA25" s="23">
        <f t="shared" si="34"/>
        <v>0</v>
      </c>
      <c r="AB25" s="23">
        <f t="shared" si="34"/>
        <v>0</v>
      </c>
      <c r="AC25" s="23">
        <f t="shared" si="34"/>
        <v>0</v>
      </c>
      <c r="AD25" s="23">
        <f t="shared" si="34"/>
        <v>0</v>
      </c>
      <c r="AE25" s="23">
        <f t="shared" si="34"/>
        <v>0</v>
      </c>
      <c r="AF25" s="23">
        <f t="shared" si="34"/>
        <v>0</v>
      </c>
      <c r="AG25" s="23">
        <f t="shared" si="34"/>
        <v>0</v>
      </c>
      <c r="AH25" s="23">
        <f t="shared" si="34"/>
        <v>0</v>
      </c>
      <c r="AI25" s="23">
        <f t="shared" si="34"/>
        <v>0</v>
      </c>
      <c r="AJ25" s="23">
        <f t="shared" si="34"/>
        <v>0</v>
      </c>
      <c r="AK25" s="23">
        <f t="shared" si="34"/>
        <v>0</v>
      </c>
      <c r="AL25" s="23">
        <f t="shared" si="34"/>
        <v>0</v>
      </c>
      <c r="AM25" s="25">
        <f>SUM(AM23:AM24)</f>
        <v>0</v>
      </c>
      <c r="AN25" s="25">
        <f>SUM(AN23:AN24)</f>
        <v>0</v>
      </c>
    </row>
    <row r="26" spans="1:40" x14ac:dyDescent="0.3">
      <c r="A26" s="96" t="s">
        <v>29</v>
      </c>
      <c r="B26" s="96"/>
      <c r="C26" s="27">
        <f>C22+C25</f>
        <v>28927183</v>
      </c>
      <c r="D26" s="27">
        <f t="shared" ref="D26:AM26" si="35">D22+D25</f>
        <v>4571085</v>
      </c>
      <c r="E26" s="27">
        <f t="shared" si="35"/>
        <v>33498268</v>
      </c>
      <c r="F26" s="27">
        <f t="shared" si="35"/>
        <v>25673671</v>
      </c>
      <c r="G26" s="27">
        <f t="shared" si="35"/>
        <v>0</v>
      </c>
      <c r="H26" s="27">
        <f t="shared" si="35"/>
        <v>25673671</v>
      </c>
      <c r="I26" s="27">
        <f t="shared" si="35"/>
        <v>24162</v>
      </c>
      <c r="J26" s="27">
        <f t="shared" si="35"/>
        <v>11585</v>
      </c>
      <c r="K26" s="27">
        <f t="shared" si="35"/>
        <v>35747</v>
      </c>
      <c r="L26" s="27">
        <f t="shared" si="35"/>
        <v>909114</v>
      </c>
      <c r="M26" s="27">
        <f t="shared" si="35"/>
        <v>0</v>
      </c>
      <c r="N26" s="27">
        <f t="shared" si="35"/>
        <v>909114</v>
      </c>
      <c r="O26" s="27">
        <f t="shared" si="35"/>
        <v>1108682</v>
      </c>
      <c r="P26" s="27">
        <f t="shared" si="35"/>
        <v>-120000</v>
      </c>
      <c r="Q26" s="27">
        <f t="shared" si="35"/>
        <v>988682</v>
      </c>
      <c r="R26" s="27">
        <f t="shared" si="35"/>
        <v>310615</v>
      </c>
      <c r="S26" s="27">
        <f t="shared" si="35"/>
        <v>950000</v>
      </c>
      <c r="T26" s="27">
        <f t="shared" si="35"/>
        <v>1260615</v>
      </c>
      <c r="U26" s="27">
        <f t="shared" si="35"/>
        <v>711099</v>
      </c>
      <c r="V26" s="27">
        <f t="shared" si="35"/>
        <v>730000</v>
      </c>
      <c r="W26" s="27">
        <f t="shared" si="35"/>
        <v>1441099</v>
      </c>
      <c r="X26" s="27">
        <f t="shared" si="35"/>
        <v>136919</v>
      </c>
      <c r="Y26" s="27">
        <f t="shared" si="35"/>
        <v>15500</v>
      </c>
      <c r="Z26" s="27">
        <f t="shared" si="35"/>
        <v>152419</v>
      </c>
      <c r="AA26" s="47">
        <f t="shared" si="35"/>
        <v>0</v>
      </c>
      <c r="AB26" s="47">
        <f t="shared" si="35"/>
        <v>50000</v>
      </c>
      <c r="AC26" s="27">
        <f t="shared" si="35"/>
        <v>50000</v>
      </c>
      <c r="AD26" s="47">
        <f t="shared" si="35"/>
        <v>0</v>
      </c>
      <c r="AE26" s="47">
        <f t="shared" si="35"/>
        <v>2954000</v>
      </c>
      <c r="AF26" s="27">
        <f t="shared" si="35"/>
        <v>2954000</v>
      </c>
      <c r="AG26" s="27">
        <f t="shared" si="35"/>
        <v>52921</v>
      </c>
      <c r="AH26" s="27">
        <f t="shared" si="35"/>
        <v>-20000</v>
      </c>
      <c r="AI26" s="27">
        <f t="shared" si="35"/>
        <v>32921</v>
      </c>
      <c r="AJ26" s="27">
        <f t="shared" si="35"/>
        <v>0</v>
      </c>
      <c r="AK26" s="27">
        <f t="shared" si="35"/>
        <v>0</v>
      </c>
      <c r="AL26" s="27">
        <f>AL22+AL25</f>
        <v>0</v>
      </c>
      <c r="AM26" s="27">
        <f t="shared" si="35"/>
        <v>4571085</v>
      </c>
      <c r="AN26" s="27">
        <f>AN22+AN25</f>
        <v>33498268</v>
      </c>
    </row>
    <row r="27" spans="1:40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20"/>
    </row>
  </sheetData>
  <mergeCells count="15">
    <mergeCell ref="A3:AN3"/>
    <mergeCell ref="A2:AN2"/>
    <mergeCell ref="A26:B26"/>
    <mergeCell ref="A6:AN6"/>
    <mergeCell ref="C8:C9"/>
    <mergeCell ref="D8:D9"/>
    <mergeCell ref="E8:E9"/>
    <mergeCell ref="AM8:AM9"/>
    <mergeCell ref="AN8:AN9"/>
    <mergeCell ref="F8:AL8"/>
    <mergeCell ref="A7:AN7"/>
    <mergeCell ref="B8:B9"/>
    <mergeCell ref="A8:A9"/>
    <mergeCell ref="A5:AN5"/>
    <mergeCell ref="A4:AN4"/>
  </mergeCells>
  <pageMargins left="0.7" right="0.7" top="0.75" bottom="0.75" header="0.3" footer="0.3"/>
  <pageSetup paperSize="8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28"/>
  <sheetViews>
    <sheetView zoomScaleNormal="100" workbookViewId="0">
      <selection activeCell="A7" sqref="A7:AN7"/>
    </sheetView>
  </sheetViews>
  <sheetFormatPr defaultRowHeight="14.4" x14ac:dyDescent="0.3"/>
  <cols>
    <col min="2" max="2" width="57.44140625" customWidth="1"/>
    <col min="3" max="5" width="12.33203125" customWidth="1"/>
    <col min="6" max="7" width="11.44140625" hidden="1" customWidth="1"/>
    <col min="8" max="8" width="11.44140625" customWidth="1"/>
    <col min="9" max="10" width="10.6640625" hidden="1" customWidth="1"/>
    <col min="11" max="11" width="10.6640625" customWidth="1"/>
    <col min="12" max="13" width="10.6640625" hidden="1" customWidth="1"/>
    <col min="14" max="14" width="10.6640625" customWidth="1"/>
    <col min="15" max="16" width="10.44140625" hidden="1" customWidth="1"/>
    <col min="17" max="17" width="10.44140625" customWidth="1"/>
    <col min="18" max="19" width="10.44140625" hidden="1" customWidth="1"/>
    <col min="20" max="20" width="10.44140625" customWidth="1"/>
    <col min="21" max="22" width="10.6640625" hidden="1" customWidth="1"/>
    <col min="23" max="23" width="10.6640625" customWidth="1"/>
    <col min="24" max="25" width="10.6640625" hidden="1" customWidth="1"/>
    <col min="26" max="26" width="10.6640625" customWidth="1"/>
    <col min="27" max="28" width="10.6640625" hidden="1" customWidth="1"/>
    <col min="29" max="29" width="10.6640625" customWidth="1"/>
    <col min="30" max="31" width="10.6640625" hidden="1" customWidth="1"/>
    <col min="32" max="32" width="10.6640625" customWidth="1"/>
    <col min="33" max="34" width="10.6640625" hidden="1" customWidth="1"/>
    <col min="35" max="35" width="10.6640625" customWidth="1"/>
    <col min="36" max="36" width="11.33203125" hidden="1" customWidth="1"/>
    <col min="37" max="37" width="10.5546875" hidden="1" customWidth="1"/>
    <col min="38" max="38" width="11.21875" customWidth="1"/>
    <col min="39" max="39" width="11.6640625" hidden="1" customWidth="1"/>
    <col min="40" max="40" width="12.33203125" hidden="1" customWidth="1"/>
  </cols>
  <sheetData>
    <row r="1" spans="1:40" ht="11.4" customHeight="1" x14ac:dyDescent="0.3"/>
    <row r="2" spans="1:40" ht="18" x14ac:dyDescent="0.35">
      <c r="A2" s="95" t="s">
        <v>110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  <c r="Y2" s="95"/>
      <c r="Z2" s="95"/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</row>
    <row r="3" spans="1:40" ht="12" customHeight="1" x14ac:dyDescent="0.3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</row>
    <row r="4" spans="1:40" ht="18" x14ac:dyDescent="0.35">
      <c r="A4" s="95" t="s">
        <v>124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</row>
    <row r="5" spans="1:40" ht="12" customHeight="1" x14ac:dyDescent="0.35">
      <c r="A5" s="77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</row>
    <row r="6" spans="1:40" ht="18" x14ac:dyDescent="0.35">
      <c r="A6" s="95" t="s">
        <v>125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95"/>
    </row>
    <row r="7" spans="1:40" ht="18" x14ac:dyDescent="0.35">
      <c r="A7" s="103" t="s">
        <v>108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</row>
    <row r="8" spans="1:40" ht="15.6" x14ac:dyDescent="0.3">
      <c r="A8" s="98" t="s">
        <v>30</v>
      </c>
      <c r="B8" s="98" t="s">
        <v>31</v>
      </c>
      <c r="C8" s="98" t="s">
        <v>133</v>
      </c>
      <c r="D8" s="98" t="s">
        <v>44</v>
      </c>
      <c r="E8" s="98" t="s">
        <v>132</v>
      </c>
      <c r="F8" s="110" t="s">
        <v>126</v>
      </c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2"/>
      <c r="AM8" s="98" t="s">
        <v>44</v>
      </c>
      <c r="AN8" s="98" t="s">
        <v>104</v>
      </c>
    </row>
    <row r="9" spans="1:40" ht="96.6" x14ac:dyDescent="0.3">
      <c r="A9" s="99"/>
      <c r="B9" s="99"/>
      <c r="C9" s="99"/>
      <c r="D9" s="99"/>
      <c r="E9" s="99"/>
      <c r="F9" s="24" t="s">
        <v>69</v>
      </c>
      <c r="G9" s="24" t="s">
        <v>68</v>
      </c>
      <c r="H9" s="24" t="s">
        <v>70</v>
      </c>
      <c r="I9" s="24" t="s">
        <v>72</v>
      </c>
      <c r="J9" s="24" t="s">
        <v>73</v>
      </c>
      <c r="K9" s="24" t="s">
        <v>71</v>
      </c>
      <c r="L9" s="24" t="s">
        <v>74</v>
      </c>
      <c r="M9" s="24" t="s">
        <v>76</v>
      </c>
      <c r="N9" s="24" t="s">
        <v>75</v>
      </c>
      <c r="O9" s="24" t="s">
        <v>77</v>
      </c>
      <c r="P9" s="24" t="s">
        <v>79</v>
      </c>
      <c r="Q9" s="24" t="s">
        <v>78</v>
      </c>
      <c r="R9" s="24" t="s">
        <v>80</v>
      </c>
      <c r="S9" s="24" t="s">
        <v>81</v>
      </c>
      <c r="T9" s="24" t="s">
        <v>82</v>
      </c>
      <c r="U9" s="24" t="s">
        <v>83</v>
      </c>
      <c r="V9" s="24" t="s">
        <v>84</v>
      </c>
      <c r="W9" s="24" t="s">
        <v>85</v>
      </c>
      <c r="X9" s="24" t="s">
        <v>86</v>
      </c>
      <c r="Y9" s="24" t="s">
        <v>88</v>
      </c>
      <c r="Z9" s="24" t="s">
        <v>87</v>
      </c>
      <c r="AA9" s="24" t="s">
        <v>89</v>
      </c>
      <c r="AB9" s="24" t="s">
        <v>90</v>
      </c>
      <c r="AC9" s="24" t="s">
        <v>94</v>
      </c>
      <c r="AD9" s="24" t="s">
        <v>95</v>
      </c>
      <c r="AE9" s="24" t="s">
        <v>96</v>
      </c>
      <c r="AF9" s="24" t="s">
        <v>97</v>
      </c>
      <c r="AG9" s="24" t="s">
        <v>91</v>
      </c>
      <c r="AH9" s="24" t="s">
        <v>93</v>
      </c>
      <c r="AI9" s="24" t="s">
        <v>92</v>
      </c>
      <c r="AJ9" s="24" t="s">
        <v>123</v>
      </c>
      <c r="AK9" s="24" t="s">
        <v>98</v>
      </c>
      <c r="AL9" s="24" t="s">
        <v>112</v>
      </c>
      <c r="AM9" s="99"/>
      <c r="AN9" s="99"/>
    </row>
    <row r="10" spans="1:40" x14ac:dyDescent="0.3">
      <c r="A10" s="28"/>
      <c r="B10" s="29" t="s">
        <v>32</v>
      </c>
      <c r="C10" s="49">
        <f>F10+I10+L10+O10+R10+U10+X10+AA10+AD10+AG10+AJ10</f>
        <v>29515105.050000001</v>
      </c>
      <c r="D10" s="49">
        <f>G10+J10+M10+P10+S10+V10+Y10+AB10+AE10+AH10+AK10</f>
        <v>4121699</v>
      </c>
      <c r="E10" s="49">
        <f>H10+K10+N10+Q10+T10+W10+Z10+AC10+AF10+AI10+AL10</f>
        <v>33636804.049999997</v>
      </c>
      <c r="F10" s="30">
        <f>F11+F19</f>
        <v>25673671</v>
      </c>
      <c r="G10" s="30">
        <f>G11+G19</f>
        <v>0</v>
      </c>
      <c r="H10" s="30">
        <f t="shared" ref="H10:AL10" si="0">H11+H19</f>
        <v>25673671</v>
      </c>
      <c r="I10" s="30">
        <f>I11+I19</f>
        <v>24162</v>
      </c>
      <c r="J10" s="30">
        <f t="shared" si="0"/>
        <v>11585</v>
      </c>
      <c r="K10" s="30">
        <f t="shared" si="0"/>
        <v>35747</v>
      </c>
      <c r="L10" s="30">
        <f t="shared" si="0"/>
        <v>909114</v>
      </c>
      <c r="M10" s="30">
        <f t="shared" si="0"/>
        <v>0</v>
      </c>
      <c r="N10" s="30">
        <f t="shared" si="0"/>
        <v>909114</v>
      </c>
      <c r="O10" s="30">
        <f t="shared" si="0"/>
        <v>1511723</v>
      </c>
      <c r="P10" s="30">
        <f t="shared" si="0"/>
        <v>-312000</v>
      </c>
      <c r="Q10" s="30">
        <f t="shared" si="0"/>
        <v>1199723</v>
      </c>
      <c r="R10" s="30">
        <f t="shared" si="0"/>
        <v>364174.05</v>
      </c>
      <c r="S10" s="30">
        <f t="shared" si="0"/>
        <v>783710</v>
      </c>
      <c r="T10" s="30">
        <f t="shared" si="0"/>
        <v>1147884.05</v>
      </c>
      <c r="U10" s="30">
        <f t="shared" si="0"/>
        <v>824665</v>
      </c>
      <c r="V10" s="30">
        <f t="shared" si="0"/>
        <v>656660</v>
      </c>
      <c r="W10" s="30">
        <f t="shared" si="0"/>
        <v>1481325</v>
      </c>
      <c r="X10" s="30">
        <f t="shared" si="0"/>
        <v>136919</v>
      </c>
      <c r="Y10" s="30">
        <f t="shared" si="0"/>
        <v>15500</v>
      </c>
      <c r="Z10" s="30">
        <f t="shared" si="0"/>
        <v>152419</v>
      </c>
      <c r="AA10" s="30">
        <f t="shared" si="0"/>
        <v>0</v>
      </c>
      <c r="AB10" s="30">
        <f t="shared" si="0"/>
        <v>50000</v>
      </c>
      <c r="AC10" s="30">
        <f t="shared" si="0"/>
        <v>50000</v>
      </c>
      <c r="AD10" s="30">
        <f t="shared" si="0"/>
        <v>0</v>
      </c>
      <c r="AE10" s="30">
        <f t="shared" si="0"/>
        <v>2954000</v>
      </c>
      <c r="AF10" s="30">
        <f t="shared" si="0"/>
        <v>2954000</v>
      </c>
      <c r="AG10" s="30">
        <f t="shared" si="0"/>
        <v>70677</v>
      </c>
      <c r="AH10" s="30">
        <f t="shared" si="0"/>
        <v>-37756</v>
      </c>
      <c r="AI10" s="30">
        <f t="shared" si="0"/>
        <v>32921</v>
      </c>
      <c r="AJ10" s="30">
        <f t="shared" si="0"/>
        <v>0</v>
      </c>
      <c r="AK10" s="30">
        <f t="shared" si="0"/>
        <v>0</v>
      </c>
      <c r="AL10" s="30">
        <f t="shared" si="0"/>
        <v>0</v>
      </c>
      <c r="AM10" s="53">
        <f>AM11+AM19</f>
        <v>4121699</v>
      </c>
      <c r="AN10" s="53">
        <f>AN11+AN19</f>
        <v>33636804.049999997</v>
      </c>
    </row>
    <row r="11" spans="1:40" x14ac:dyDescent="0.3">
      <c r="A11" s="31">
        <v>3</v>
      </c>
      <c r="B11" s="32" t="s">
        <v>33</v>
      </c>
      <c r="C11" s="49">
        <f>F11+I11+L11+O11+R11+U11+X11+AA11+AD11+AG11+AJ11</f>
        <v>29161024.050000001</v>
      </c>
      <c r="D11" s="49">
        <f t="shared" ref="D11:D24" si="1">G11+J11+M11+P11+S11+V11+Y11+AB11+AE11+AH11+AK11</f>
        <v>1956075</v>
      </c>
      <c r="E11" s="49">
        <f t="shared" ref="E11:E24" si="2">H11+K11+N11+Q11+T11+W11+Z11+AC11+AF11+AI11+AL11</f>
        <v>31117099.050000001</v>
      </c>
      <c r="F11" s="25">
        <f>SUM(F12:F18)</f>
        <v>25431092</v>
      </c>
      <c r="G11" s="25">
        <f>SUM(G12:G18)</f>
        <v>0</v>
      </c>
      <c r="H11" s="25">
        <f>SUM(H12:H18)</f>
        <v>25431092</v>
      </c>
      <c r="I11" s="25">
        <f t="shared" ref="I11:AL11" si="3">SUM(I12:I18)</f>
        <v>22514</v>
      </c>
      <c r="J11" s="25">
        <f t="shared" si="3"/>
        <v>11585</v>
      </c>
      <c r="K11" s="25">
        <f t="shared" si="3"/>
        <v>34099</v>
      </c>
      <c r="L11" s="25">
        <f t="shared" si="3"/>
        <v>898691</v>
      </c>
      <c r="M11" s="25">
        <f t="shared" si="3"/>
        <v>0</v>
      </c>
      <c r="N11" s="25">
        <f t="shared" si="3"/>
        <v>898691</v>
      </c>
      <c r="O11" s="25">
        <f t="shared" si="3"/>
        <v>1440745</v>
      </c>
      <c r="P11" s="25">
        <f t="shared" si="3"/>
        <v>-262000</v>
      </c>
      <c r="Q11" s="25">
        <f t="shared" si="3"/>
        <v>1178745</v>
      </c>
      <c r="R11" s="25">
        <f t="shared" si="3"/>
        <v>353975.05</v>
      </c>
      <c r="S11" s="25">
        <f t="shared" si="3"/>
        <v>783710</v>
      </c>
      <c r="T11" s="25">
        <f t="shared" si="3"/>
        <v>1137685.05</v>
      </c>
      <c r="U11" s="25">
        <f t="shared" si="3"/>
        <v>819068</v>
      </c>
      <c r="V11" s="25">
        <f t="shared" si="3"/>
        <v>639660</v>
      </c>
      <c r="W11" s="25">
        <f t="shared" si="3"/>
        <v>1458728</v>
      </c>
      <c r="X11" s="25">
        <f t="shared" si="3"/>
        <v>127580</v>
      </c>
      <c r="Y11" s="25">
        <f t="shared" si="3"/>
        <v>15500</v>
      </c>
      <c r="Z11" s="25">
        <f t="shared" si="3"/>
        <v>143080</v>
      </c>
      <c r="AA11" s="25">
        <f t="shared" si="3"/>
        <v>0</v>
      </c>
      <c r="AB11" s="25">
        <f t="shared" si="3"/>
        <v>50000</v>
      </c>
      <c r="AC11" s="25">
        <f t="shared" si="3"/>
        <v>50000</v>
      </c>
      <c r="AD11" s="25">
        <f t="shared" si="3"/>
        <v>0</v>
      </c>
      <c r="AE11" s="25">
        <f t="shared" si="3"/>
        <v>756376</v>
      </c>
      <c r="AF11" s="25">
        <f t="shared" si="3"/>
        <v>756376</v>
      </c>
      <c r="AG11" s="25">
        <f t="shared" si="3"/>
        <v>67359</v>
      </c>
      <c r="AH11" s="25">
        <f t="shared" si="3"/>
        <v>-38756</v>
      </c>
      <c r="AI11" s="25">
        <f t="shared" si="3"/>
        <v>28603</v>
      </c>
      <c r="AJ11" s="25">
        <f t="shared" si="3"/>
        <v>0</v>
      </c>
      <c r="AK11" s="25">
        <f t="shared" si="3"/>
        <v>0</v>
      </c>
      <c r="AL11" s="25">
        <f t="shared" si="3"/>
        <v>0</v>
      </c>
      <c r="AM11" s="25">
        <f>AM12+AM13+AM14+AM15+AM16+AM17+AM18</f>
        <v>1956075</v>
      </c>
      <c r="AN11" s="25">
        <f>AN12+AN13+AN14+AN15+AN16+AN17+AN18</f>
        <v>31117099.050000001</v>
      </c>
    </row>
    <row r="12" spans="1:40" x14ac:dyDescent="0.3">
      <c r="A12" s="35">
        <v>31</v>
      </c>
      <c r="B12" s="36" t="s">
        <v>34</v>
      </c>
      <c r="C12" s="49">
        <f t="shared" ref="C12:C24" si="4">F12+I12+L12+O12+R12+U12+X12+AA12+AD12+AG12+AJ12</f>
        <v>25235959</v>
      </c>
      <c r="D12" s="49">
        <f t="shared" si="1"/>
        <v>790670</v>
      </c>
      <c r="E12" s="49">
        <f t="shared" si="2"/>
        <v>26026629</v>
      </c>
      <c r="F12" s="67">
        <v>23399825</v>
      </c>
      <c r="G12" s="67"/>
      <c r="H12" s="67">
        <f>F12+G12</f>
        <v>23399825</v>
      </c>
      <c r="I12" s="67">
        <v>9890</v>
      </c>
      <c r="J12" s="67"/>
      <c r="K12" s="67">
        <f>I12+J12</f>
        <v>9890</v>
      </c>
      <c r="L12" s="67">
        <v>401200</v>
      </c>
      <c r="M12" s="67">
        <v>178800</v>
      </c>
      <c r="N12" s="67">
        <f>L12+M12</f>
        <v>580000</v>
      </c>
      <c r="O12" s="67">
        <v>712148</v>
      </c>
      <c r="P12" s="67">
        <v>-92000</v>
      </c>
      <c r="Q12" s="67">
        <f>O12+P12</f>
        <v>620148</v>
      </c>
      <c r="R12" s="67">
        <v>210310</v>
      </c>
      <c r="S12" s="67">
        <v>53690</v>
      </c>
      <c r="T12" s="67">
        <f>R12+S12</f>
        <v>264000</v>
      </c>
      <c r="U12" s="67">
        <v>416422</v>
      </c>
      <c r="V12" s="67">
        <v>243578</v>
      </c>
      <c r="W12" s="67">
        <f>U12+V12</f>
        <v>660000</v>
      </c>
      <c r="X12" s="67">
        <v>56043</v>
      </c>
      <c r="Y12" s="67"/>
      <c r="Z12" s="67">
        <f>X12+Y12</f>
        <v>56043</v>
      </c>
      <c r="AA12" s="67"/>
      <c r="AB12" s="67"/>
      <c r="AC12" s="67">
        <f>AA12+AB12</f>
        <v>0</v>
      </c>
      <c r="AD12" s="67"/>
      <c r="AE12" s="67">
        <v>420602</v>
      </c>
      <c r="AF12" s="67">
        <v>420602</v>
      </c>
      <c r="AG12" s="67">
        <v>30121</v>
      </c>
      <c r="AH12" s="67">
        <v>-14000</v>
      </c>
      <c r="AI12" s="67">
        <f>AG12+AH12</f>
        <v>16121</v>
      </c>
      <c r="AJ12" s="67"/>
      <c r="AK12" s="67"/>
      <c r="AL12" s="67">
        <f>AJ12+AK12</f>
        <v>0</v>
      </c>
      <c r="AM12" s="67">
        <f>G12+J12+M12+P12+S12+V12+Y12+AB12+AE12+AH12+AK12</f>
        <v>790670</v>
      </c>
      <c r="AN12" s="67">
        <f>F12+G12+I12+J12+L12+M12+O12+P12+R12+S12+U12+V12+X12+Y12+AA12+AB12+AD12+AE12+AG12+AH12+AJ12+AK12</f>
        <v>26026629</v>
      </c>
    </row>
    <row r="13" spans="1:40" x14ac:dyDescent="0.3">
      <c r="A13" s="35">
        <v>32</v>
      </c>
      <c r="B13" s="36" t="s">
        <v>35</v>
      </c>
      <c r="C13" s="49">
        <f t="shared" si="4"/>
        <v>3815804.5</v>
      </c>
      <c r="D13" s="49">
        <f t="shared" si="1"/>
        <v>359385</v>
      </c>
      <c r="E13" s="49">
        <f t="shared" si="2"/>
        <v>4175189.5</v>
      </c>
      <c r="F13" s="68">
        <v>2006741</v>
      </c>
      <c r="G13" s="68"/>
      <c r="H13" s="68">
        <f t="shared" ref="H13:H18" si="5">F13+G13</f>
        <v>2006741</v>
      </c>
      <c r="I13" s="68">
        <v>12624</v>
      </c>
      <c r="J13" s="68">
        <v>11585</v>
      </c>
      <c r="K13" s="68">
        <f t="shared" ref="K13:K18" si="6">I13+J13</f>
        <v>24209</v>
      </c>
      <c r="L13" s="68">
        <v>497491</v>
      </c>
      <c r="M13" s="68">
        <v>-178800</v>
      </c>
      <c r="N13" s="68">
        <f t="shared" ref="N13:N24" si="7">L13+M13</f>
        <v>318691</v>
      </c>
      <c r="O13" s="68">
        <v>720567</v>
      </c>
      <c r="P13" s="68">
        <v>-170000</v>
      </c>
      <c r="Q13" s="68">
        <f t="shared" ref="Q13:Q18" si="8">O13+P13</f>
        <v>550567</v>
      </c>
      <c r="R13" s="68">
        <v>139688.5</v>
      </c>
      <c r="S13" s="68"/>
      <c r="T13" s="68">
        <f t="shared" ref="T13:T18" si="9">R13+S13</f>
        <v>139688.5</v>
      </c>
      <c r="U13" s="68">
        <v>329918</v>
      </c>
      <c r="V13" s="68">
        <v>320082</v>
      </c>
      <c r="W13" s="68">
        <f t="shared" ref="W13:W24" si="10">U13+V13</f>
        <v>650000</v>
      </c>
      <c r="X13" s="68">
        <v>71537</v>
      </c>
      <c r="Y13" s="68">
        <v>15500</v>
      </c>
      <c r="Z13" s="68">
        <f t="shared" ref="Z13:Z24" si="11">X13+Y13</f>
        <v>87037</v>
      </c>
      <c r="AA13" s="68"/>
      <c r="AB13" s="68">
        <v>50000</v>
      </c>
      <c r="AC13" s="68">
        <f t="shared" ref="AC13:AC18" si="12">AA13+AB13</f>
        <v>50000</v>
      </c>
      <c r="AD13" s="68"/>
      <c r="AE13" s="68">
        <v>335774</v>
      </c>
      <c r="AF13" s="68">
        <v>335774</v>
      </c>
      <c r="AG13" s="68">
        <v>37238</v>
      </c>
      <c r="AH13" s="68">
        <v>-24756</v>
      </c>
      <c r="AI13" s="68">
        <f t="shared" ref="AI13:AI18" si="13">AG13+AH13</f>
        <v>12482</v>
      </c>
      <c r="AJ13" s="68"/>
      <c r="AK13" s="68"/>
      <c r="AL13" s="68">
        <f t="shared" ref="AL13:AL18" si="14">AJ13+AK13</f>
        <v>0</v>
      </c>
      <c r="AM13" s="69">
        <f t="shared" ref="AM13:AM18" si="15">G13+J13+M13+P13+S13+V13+Y13+AB13+AE13+AH13+AK13</f>
        <v>359385</v>
      </c>
      <c r="AN13" s="69">
        <f t="shared" ref="AN13:AN18" si="16">F13+G13+I13+J13+L13+M13+O13+P13+R13+S13+U13+V13+X13+Y13+AA13+AB13+AD13+AE13+AG13+AH13+AJ13+AK13</f>
        <v>4175189.5</v>
      </c>
    </row>
    <row r="14" spans="1:40" x14ac:dyDescent="0.3">
      <c r="A14" s="35">
        <v>34</v>
      </c>
      <c r="B14" s="36" t="s">
        <v>36</v>
      </c>
      <c r="C14" s="49">
        <f t="shared" si="4"/>
        <v>23491</v>
      </c>
      <c r="D14" s="49">
        <f t="shared" si="1"/>
        <v>35000</v>
      </c>
      <c r="E14" s="49">
        <f t="shared" si="2"/>
        <v>58491</v>
      </c>
      <c r="F14" s="70">
        <v>23491</v>
      </c>
      <c r="G14" s="70"/>
      <c r="H14" s="70">
        <f t="shared" si="5"/>
        <v>23491</v>
      </c>
      <c r="I14" s="70">
        <v>0</v>
      </c>
      <c r="J14" s="70"/>
      <c r="K14" s="70">
        <f t="shared" si="6"/>
        <v>0</v>
      </c>
      <c r="L14" s="70">
        <v>0</v>
      </c>
      <c r="M14" s="70"/>
      <c r="N14" s="70">
        <f t="shared" si="7"/>
        <v>0</v>
      </c>
      <c r="O14" s="70">
        <v>0</v>
      </c>
      <c r="P14" s="70"/>
      <c r="Q14" s="70">
        <f t="shared" si="8"/>
        <v>0</v>
      </c>
      <c r="R14" s="70">
        <v>0</v>
      </c>
      <c r="S14" s="70"/>
      <c r="T14" s="70">
        <f t="shared" si="9"/>
        <v>0</v>
      </c>
      <c r="U14" s="70">
        <v>0</v>
      </c>
      <c r="V14" s="70">
        <v>35000</v>
      </c>
      <c r="W14" s="70">
        <f t="shared" si="10"/>
        <v>35000</v>
      </c>
      <c r="X14" s="70">
        <v>0</v>
      </c>
      <c r="Y14" s="70"/>
      <c r="Z14" s="70">
        <f t="shared" si="11"/>
        <v>0</v>
      </c>
      <c r="AA14" s="70"/>
      <c r="AB14" s="70"/>
      <c r="AC14" s="70">
        <f t="shared" si="12"/>
        <v>0</v>
      </c>
      <c r="AD14" s="70"/>
      <c r="AE14" s="70"/>
      <c r="AF14" s="70">
        <f t="shared" ref="AF14:AF18" si="17">AD14+AE14</f>
        <v>0</v>
      </c>
      <c r="AG14" s="70">
        <v>0</v>
      </c>
      <c r="AH14" s="70"/>
      <c r="AI14" s="70">
        <f t="shared" si="13"/>
        <v>0</v>
      </c>
      <c r="AJ14" s="70"/>
      <c r="AK14" s="70"/>
      <c r="AL14" s="70">
        <f t="shared" si="14"/>
        <v>0</v>
      </c>
      <c r="AM14" s="67">
        <f t="shared" si="15"/>
        <v>35000</v>
      </c>
      <c r="AN14" s="67">
        <f t="shared" si="16"/>
        <v>58491</v>
      </c>
    </row>
    <row r="15" spans="1:40" x14ac:dyDescent="0.3">
      <c r="A15" s="35">
        <v>35</v>
      </c>
      <c r="B15" s="36" t="s">
        <v>99</v>
      </c>
      <c r="C15" s="49">
        <f t="shared" si="4"/>
        <v>0</v>
      </c>
      <c r="D15" s="49">
        <f>G15+J15+M15+P15+S15+V15+Y15+AB15+AE15+AH15+AK15</f>
        <v>0</v>
      </c>
      <c r="E15" s="49">
        <f t="shared" si="2"/>
        <v>0</v>
      </c>
      <c r="F15" s="70">
        <v>0</v>
      </c>
      <c r="G15" s="70"/>
      <c r="H15" s="70">
        <f t="shared" si="5"/>
        <v>0</v>
      </c>
      <c r="I15" s="70">
        <v>0</v>
      </c>
      <c r="J15" s="70"/>
      <c r="K15" s="70">
        <f t="shared" si="6"/>
        <v>0</v>
      </c>
      <c r="L15" s="70">
        <v>0</v>
      </c>
      <c r="M15" s="70"/>
      <c r="N15" s="70">
        <f t="shared" si="7"/>
        <v>0</v>
      </c>
      <c r="O15" s="70">
        <v>0</v>
      </c>
      <c r="P15" s="70"/>
      <c r="Q15" s="70">
        <f t="shared" si="8"/>
        <v>0</v>
      </c>
      <c r="R15" s="70">
        <v>0</v>
      </c>
      <c r="S15" s="70"/>
      <c r="T15" s="70">
        <f t="shared" si="9"/>
        <v>0</v>
      </c>
      <c r="U15" s="70">
        <v>0</v>
      </c>
      <c r="V15" s="70"/>
      <c r="W15" s="70">
        <f t="shared" si="10"/>
        <v>0</v>
      </c>
      <c r="X15" s="70">
        <v>0</v>
      </c>
      <c r="Y15" s="70"/>
      <c r="Z15" s="70">
        <f t="shared" si="11"/>
        <v>0</v>
      </c>
      <c r="AA15" s="70"/>
      <c r="AB15" s="70"/>
      <c r="AC15" s="70">
        <f t="shared" si="12"/>
        <v>0</v>
      </c>
      <c r="AD15" s="70"/>
      <c r="AE15" s="70"/>
      <c r="AF15" s="70">
        <f t="shared" si="17"/>
        <v>0</v>
      </c>
      <c r="AG15" s="70">
        <v>0</v>
      </c>
      <c r="AH15" s="70"/>
      <c r="AI15" s="70">
        <f t="shared" si="13"/>
        <v>0</v>
      </c>
      <c r="AJ15" s="70"/>
      <c r="AK15" s="70"/>
      <c r="AL15" s="70">
        <f t="shared" si="14"/>
        <v>0</v>
      </c>
      <c r="AM15" s="67">
        <f t="shared" si="15"/>
        <v>0</v>
      </c>
      <c r="AN15" s="67">
        <f t="shared" si="16"/>
        <v>0</v>
      </c>
    </row>
    <row r="16" spans="1:40" x14ac:dyDescent="0.3">
      <c r="A16" s="46">
        <v>36</v>
      </c>
      <c r="B16" s="45" t="s">
        <v>41</v>
      </c>
      <c r="C16" s="49">
        <f t="shared" si="4"/>
        <v>0</v>
      </c>
      <c r="D16" s="49">
        <f t="shared" si="1"/>
        <v>15600</v>
      </c>
      <c r="E16" s="49">
        <f t="shared" si="2"/>
        <v>15600</v>
      </c>
      <c r="F16" s="26">
        <v>0</v>
      </c>
      <c r="G16" s="26"/>
      <c r="H16" s="26">
        <f t="shared" si="5"/>
        <v>0</v>
      </c>
      <c r="I16" s="26">
        <v>0</v>
      </c>
      <c r="J16" s="26"/>
      <c r="K16" s="26">
        <f t="shared" si="6"/>
        <v>0</v>
      </c>
      <c r="L16" s="26">
        <v>0</v>
      </c>
      <c r="M16" s="26"/>
      <c r="N16" s="26">
        <f t="shared" si="7"/>
        <v>0</v>
      </c>
      <c r="O16" s="26">
        <v>0</v>
      </c>
      <c r="P16" s="26"/>
      <c r="Q16" s="26">
        <f t="shared" si="8"/>
        <v>0</v>
      </c>
      <c r="R16" s="26">
        <v>0</v>
      </c>
      <c r="S16" s="26">
        <v>15600</v>
      </c>
      <c r="T16" s="26">
        <f t="shared" si="9"/>
        <v>15600</v>
      </c>
      <c r="U16" s="26">
        <v>0</v>
      </c>
      <c r="V16" s="26"/>
      <c r="W16" s="26">
        <f t="shared" si="10"/>
        <v>0</v>
      </c>
      <c r="X16" s="26">
        <v>0</v>
      </c>
      <c r="Y16" s="26"/>
      <c r="Z16" s="26">
        <f t="shared" si="11"/>
        <v>0</v>
      </c>
      <c r="AA16" s="26"/>
      <c r="AB16" s="26"/>
      <c r="AC16" s="26">
        <f t="shared" si="12"/>
        <v>0</v>
      </c>
      <c r="AD16" s="26"/>
      <c r="AE16" s="26"/>
      <c r="AF16" s="26">
        <f t="shared" si="17"/>
        <v>0</v>
      </c>
      <c r="AG16" s="26">
        <v>0</v>
      </c>
      <c r="AH16" s="26"/>
      <c r="AI16" s="26">
        <f t="shared" si="13"/>
        <v>0</v>
      </c>
      <c r="AJ16" s="26"/>
      <c r="AK16" s="26"/>
      <c r="AL16" s="26">
        <f t="shared" si="14"/>
        <v>0</v>
      </c>
      <c r="AM16" s="62">
        <f t="shared" si="15"/>
        <v>15600</v>
      </c>
      <c r="AN16" s="71">
        <f t="shared" si="16"/>
        <v>15600</v>
      </c>
    </row>
    <row r="17" spans="1:40" x14ac:dyDescent="0.3">
      <c r="A17" s="35">
        <v>37</v>
      </c>
      <c r="B17" s="36" t="s">
        <v>37</v>
      </c>
      <c r="C17" s="49">
        <f t="shared" si="4"/>
        <v>62802.55</v>
      </c>
      <c r="D17" s="49">
        <f t="shared" si="1"/>
        <v>31400</v>
      </c>
      <c r="E17" s="49">
        <f t="shared" si="2"/>
        <v>94202.55</v>
      </c>
      <c r="F17" s="70">
        <v>1035</v>
      </c>
      <c r="G17" s="70"/>
      <c r="H17" s="70">
        <f t="shared" si="5"/>
        <v>1035</v>
      </c>
      <c r="I17" s="70">
        <v>0</v>
      </c>
      <c r="J17" s="70"/>
      <c r="K17" s="70">
        <f t="shared" si="6"/>
        <v>0</v>
      </c>
      <c r="L17" s="70">
        <v>0</v>
      </c>
      <c r="M17" s="70"/>
      <c r="N17" s="70">
        <f t="shared" si="7"/>
        <v>0</v>
      </c>
      <c r="O17" s="70">
        <v>8030</v>
      </c>
      <c r="P17" s="70"/>
      <c r="Q17" s="70">
        <f t="shared" si="8"/>
        <v>8030</v>
      </c>
      <c r="R17" s="70">
        <v>3976.55</v>
      </c>
      <c r="S17" s="70">
        <v>400</v>
      </c>
      <c r="T17" s="70">
        <f t="shared" si="9"/>
        <v>4376.55</v>
      </c>
      <c r="U17" s="70">
        <v>49761</v>
      </c>
      <c r="V17" s="70">
        <v>31000</v>
      </c>
      <c r="W17" s="70">
        <f t="shared" si="10"/>
        <v>80761</v>
      </c>
      <c r="X17" s="70">
        <v>0</v>
      </c>
      <c r="Y17" s="70"/>
      <c r="Z17" s="70">
        <f t="shared" si="11"/>
        <v>0</v>
      </c>
      <c r="AA17" s="70"/>
      <c r="AB17" s="70"/>
      <c r="AC17" s="70">
        <f t="shared" si="12"/>
        <v>0</v>
      </c>
      <c r="AD17" s="70"/>
      <c r="AE17" s="70"/>
      <c r="AF17" s="70">
        <f t="shared" si="17"/>
        <v>0</v>
      </c>
      <c r="AG17" s="70">
        <v>0</v>
      </c>
      <c r="AH17" s="70"/>
      <c r="AI17" s="70">
        <f t="shared" si="13"/>
        <v>0</v>
      </c>
      <c r="AJ17" s="70"/>
      <c r="AK17" s="70"/>
      <c r="AL17" s="70">
        <f t="shared" si="14"/>
        <v>0</v>
      </c>
      <c r="AM17" s="67">
        <f t="shared" si="15"/>
        <v>31400</v>
      </c>
      <c r="AN17" s="67">
        <f t="shared" si="16"/>
        <v>94202.55</v>
      </c>
    </row>
    <row r="18" spans="1:40" x14ac:dyDescent="0.3">
      <c r="A18" s="35">
        <v>38</v>
      </c>
      <c r="B18" s="36" t="s">
        <v>45</v>
      </c>
      <c r="C18" s="49">
        <f t="shared" si="4"/>
        <v>22967</v>
      </c>
      <c r="D18" s="49">
        <f t="shared" si="1"/>
        <v>724020</v>
      </c>
      <c r="E18" s="49">
        <f t="shared" si="2"/>
        <v>746987</v>
      </c>
      <c r="F18" s="70">
        <v>0</v>
      </c>
      <c r="G18" s="70"/>
      <c r="H18" s="70">
        <f t="shared" si="5"/>
        <v>0</v>
      </c>
      <c r="I18" s="70">
        <v>0</v>
      </c>
      <c r="J18" s="70"/>
      <c r="K18" s="70">
        <f t="shared" si="6"/>
        <v>0</v>
      </c>
      <c r="L18" s="70">
        <v>0</v>
      </c>
      <c r="M18" s="70"/>
      <c r="N18" s="70">
        <f t="shared" si="7"/>
        <v>0</v>
      </c>
      <c r="O18" s="70">
        <v>0</v>
      </c>
      <c r="P18" s="70"/>
      <c r="Q18" s="70">
        <f t="shared" si="8"/>
        <v>0</v>
      </c>
      <c r="R18" s="70">
        <v>0</v>
      </c>
      <c r="S18" s="70">
        <v>714020</v>
      </c>
      <c r="T18" s="70">
        <f t="shared" si="9"/>
        <v>714020</v>
      </c>
      <c r="U18" s="70">
        <v>22967</v>
      </c>
      <c r="V18" s="70">
        <v>10000</v>
      </c>
      <c r="W18" s="70">
        <f t="shared" si="10"/>
        <v>32967</v>
      </c>
      <c r="X18" s="70">
        <v>0</v>
      </c>
      <c r="Y18" s="70"/>
      <c r="Z18" s="70">
        <f t="shared" si="11"/>
        <v>0</v>
      </c>
      <c r="AA18" s="70"/>
      <c r="AB18" s="70"/>
      <c r="AC18" s="70">
        <f t="shared" si="12"/>
        <v>0</v>
      </c>
      <c r="AD18" s="70"/>
      <c r="AE18" s="70"/>
      <c r="AF18" s="70">
        <f t="shared" si="17"/>
        <v>0</v>
      </c>
      <c r="AG18" s="70">
        <v>0</v>
      </c>
      <c r="AH18" s="70"/>
      <c r="AI18" s="70">
        <f t="shared" si="13"/>
        <v>0</v>
      </c>
      <c r="AJ18" s="70"/>
      <c r="AK18" s="70"/>
      <c r="AL18" s="70">
        <f t="shared" si="14"/>
        <v>0</v>
      </c>
      <c r="AM18" s="67">
        <f t="shared" si="15"/>
        <v>724020</v>
      </c>
      <c r="AN18" s="67">
        <f t="shared" si="16"/>
        <v>746987</v>
      </c>
    </row>
    <row r="19" spans="1:40" x14ac:dyDescent="0.3">
      <c r="A19" s="33">
        <v>4</v>
      </c>
      <c r="B19" s="34" t="s">
        <v>38</v>
      </c>
      <c r="C19" s="49">
        <f>F19+I19+L19+O19+R19+U19+X19+AA19+AD19+AG19+AJ19</f>
        <v>354081</v>
      </c>
      <c r="D19" s="49">
        <f t="shared" si="1"/>
        <v>2165624</v>
      </c>
      <c r="E19" s="49">
        <f t="shared" si="2"/>
        <v>2519705</v>
      </c>
      <c r="F19" s="23">
        <f>SUM(F20:F24)</f>
        <v>242579</v>
      </c>
      <c r="G19" s="23">
        <f>SUM(G20:G24)</f>
        <v>0</v>
      </c>
      <c r="H19" s="23">
        <f t="shared" ref="H19:AL19" si="18">SUM(H20:H24)</f>
        <v>242579</v>
      </c>
      <c r="I19" s="23">
        <f t="shared" si="18"/>
        <v>1648</v>
      </c>
      <c r="J19" s="23">
        <f t="shared" si="18"/>
        <v>0</v>
      </c>
      <c r="K19" s="23">
        <f t="shared" si="18"/>
        <v>1648</v>
      </c>
      <c r="L19" s="23">
        <f t="shared" si="18"/>
        <v>10423</v>
      </c>
      <c r="M19" s="23">
        <f t="shared" si="18"/>
        <v>0</v>
      </c>
      <c r="N19" s="23">
        <f t="shared" si="18"/>
        <v>10423</v>
      </c>
      <c r="O19" s="23">
        <f t="shared" si="18"/>
        <v>70978</v>
      </c>
      <c r="P19" s="23">
        <f t="shared" si="18"/>
        <v>-50000</v>
      </c>
      <c r="Q19" s="23">
        <f t="shared" si="18"/>
        <v>20978</v>
      </c>
      <c r="R19" s="23">
        <f t="shared" si="18"/>
        <v>10199</v>
      </c>
      <c r="S19" s="23">
        <f t="shared" si="18"/>
        <v>0</v>
      </c>
      <c r="T19" s="23">
        <f t="shared" si="18"/>
        <v>10199</v>
      </c>
      <c r="U19" s="23">
        <f t="shared" si="18"/>
        <v>5597</v>
      </c>
      <c r="V19" s="23">
        <f t="shared" si="18"/>
        <v>17000</v>
      </c>
      <c r="W19" s="23">
        <f t="shared" si="18"/>
        <v>22597</v>
      </c>
      <c r="X19" s="23">
        <f t="shared" si="18"/>
        <v>9339</v>
      </c>
      <c r="Y19" s="23">
        <f t="shared" si="18"/>
        <v>0</v>
      </c>
      <c r="Z19" s="23">
        <f t="shared" si="18"/>
        <v>9339</v>
      </c>
      <c r="AA19" s="23">
        <f t="shared" si="18"/>
        <v>0</v>
      </c>
      <c r="AB19" s="23">
        <f t="shared" si="18"/>
        <v>0</v>
      </c>
      <c r="AC19" s="23">
        <f t="shared" si="18"/>
        <v>0</v>
      </c>
      <c r="AD19" s="23">
        <f t="shared" si="18"/>
        <v>0</v>
      </c>
      <c r="AE19" s="23">
        <f t="shared" si="18"/>
        <v>2197624</v>
      </c>
      <c r="AF19" s="23">
        <f t="shared" si="18"/>
        <v>2197624</v>
      </c>
      <c r="AG19" s="23">
        <f t="shared" si="18"/>
        <v>3318</v>
      </c>
      <c r="AH19" s="23">
        <f t="shared" si="18"/>
        <v>1000</v>
      </c>
      <c r="AI19" s="23">
        <f t="shared" si="18"/>
        <v>4318</v>
      </c>
      <c r="AJ19" s="23">
        <f t="shared" si="18"/>
        <v>0</v>
      </c>
      <c r="AK19" s="23">
        <f t="shared" si="18"/>
        <v>0</v>
      </c>
      <c r="AL19" s="23">
        <f t="shared" si="18"/>
        <v>0</v>
      </c>
      <c r="AM19" s="25">
        <f>AM20+AM21+AM22+AM23+AM24</f>
        <v>2165624</v>
      </c>
      <c r="AN19" s="25">
        <f>AN20+AN21+AN22+AN23+AN24</f>
        <v>2519705</v>
      </c>
    </row>
    <row r="20" spans="1:40" x14ac:dyDescent="0.3">
      <c r="A20" s="35">
        <v>41</v>
      </c>
      <c r="B20" s="36" t="s">
        <v>39</v>
      </c>
      <c r="C20" s="49">
        <f t="shared" si="4"/>
        <v>0</v>
      </c>
      <c r="D20" s="49">
        <f t="shared" si="1"/>
        <v>7000</v>
      </c>
      <c r="E20" s="49">
        <f t="shared" si="2"/>
        <v>7000</v>
      </c>
      <c r="F20" s="67">
        <v>0</v>
      </c>
      <c r="G20" s="67"/>
      <c r="H20" s="67">
        <f t="shared" ref="H20:H24" si="19">F20+G20</f>
        <v>0</v>
      </c>
      <c r="I20" s="67">
        <v>0</v>
      </c>
      <c r="J20" s="67"/>
      <c r="K20" s="67">
        <f>I20+J20</f>
        <v>0</v>
      </c>
      <c r="L20" s="67">
        <v>0</v>
      </c>
      <c r="M20" s="67"/>
      <c r="N20" s="67">
        <f t="shared" si="7"/>
        <v>0</v>
      </c>
      <c r="O20" s="67">
        <v>0</v>
      </c>
      <c r="P20" s="67"/>
      <c r="Q20" s="67">
        <f t="shared" ref="Q20:Q24" si="20">O20+P20</f>
        <v>0</v>
      </c>
      <c r="R20" s="67">
        <v>0</v>
      </c>
      <c r="S20" s="67"/>
      <c r="T20" s="67">
        <f t="shared" ref="T20:T23" si="21">R20+S20</f>
        <v>0</v>
      </c>
      <c r="U20" s="67">
        <v>0</v>
      </c>
      <c r="V20" s="67">
        <v>7000</v>
      </c>
      <c r="W20" s="67">
        <f t="shared" si="10"/>
        <v>7000</v>
      </c>
      <c r="X20" s="67">
        <v>0</v>
      </c>
      <c r="Y20" s="67"/>
      <c r="Z20" s="67">
        <f t="shared" si="11"/>
        <v>0</v>
      </c>
      <c r="AA20" s="67"/>
      <c r="AB20" s="67"/>
      <c r="AC20" s="67">
        <f t="shared" ref="AC20:AC24" si="22">AA20+AB20</f>
        <v>0</v>
      </c>
      <c r="AD20" s="67"/>
      <c r="AE20" s="67"/>
      <c r="AF20" s="67">
        <f t="shared" ref="AF20:AF24" si="23">AD20+AE20</f>
        <v>0</v>
      </c>
      <c r="AG20" s="67">
        <v>0</v>
      </c>
      <c r="AH20" s="67"/>
      <c r="AI20" s="67">
        <f t="shared" ref="AI20:AI24" si="24">AG20+AH20</f>
        <v>0</v>
      </c>
      <c r="AJ20" s="67"/>
      <c r="AK20" s="67"/>
      <c r="AL20" s="67">
        <f t="shared" ref="AL20:AL24" si="25">AJ20+AK20</f>
        <v>0</v>
      </c>
      <c r="AM20" s="67">
        <f t="shared" ref="AM20:AM23" si="26">G20+J20+M20+P20+S20+V20+Y20+AB20+AE20+AH20+AK20</f>
        <v>7000</v>
      </c>
      <c r="AN20" s="67">
        <f t="shared" ref="AN20:AN23" si="27">F20+G20+I20+J20+L20+M20+O20+P20+R20+S20+U20+V20+X20+Y20+AA20+AB20+AD20+AE20+AG20+AH20+AJ20+AK20</f>
        <v>7000</v>
      </c>
    </row>
    <row r="21" spans="1:40" x14ac:dyDescent="0.3">
      <c r="A21" s="35">
        <v>42</v>
      </c>
      <c r="B21" s="36" t="s">
        <v>40</v>
      </c>
      <c r="C21" s="49">
        <f t="shared" si="4"/>
        <v>354081</v>
      </c>
      <c r="D21" s="49">
        <f t="shared" si="1"/>
        <v>-16071</v>
      </c>
      <c r="E21" s="49">
        <f t="shared" si="2"/>
        <v>338010</v>
      </c>
      <c r="F21" s="67">
        <v>242579</v>
      </c>
      <c r="G21" s="67"/>
      <c r="H21" s="67">
        <f t="shared" si="19"/>
        <v>242579</v>
      </c>
      <c r="I21" s="70">
        <v>1648</v>
      </c>
      <c r="J21" s="70"/>
      <c r="K21" s="70">
        <f t="shared" ref="K21:K24" si="28">I21+J21</f>
        <v>1648</v>
      </c>
      <c r="L21" s="70">
        <v>10423</v>
      </c>
      <c r="M21" s="70"/>
      <c r="N21" s="70">
        <f t="shared" si="7"/>
        <v>10423</v>
      </c>
      <c r="O21" s="70">
        <v>70978</v>
      </c>
      <c r="P21" s="70">
        <v>-50000</v>
      </c>
      <c r="Q21" s="70">
        <f t="shared" si="20"/>
        <v>20978</v>
      </c>
      <c r="R21" s="70">
        <v>10199</v>
      </c>
      <c r="S21" s="70"/>
      <c r="T21" s="70">
        <f t="shared" si="21"/>
        <v>10199</v>
      </c>
      <c r="U21" s="70">
        <v>5597</v>
      </c>
      <c r="V21" s="70">
        <v>10000</v>
      </c>
      <c r="W21" s="70">
        <f>U21+V21</f>
        <v>15597</v>
      </c>
      <c r="X21" s="70">
        <v>9339</v>
      </c>
      <c r="Y21" s="70"/>
      <c r="Z21" s="70">
        <f t="shared" si="11"/>
        <v>9339</v>
      </c>
      <c r="AA21" s="70"/>
      <c r="AB21" s="70"/>
      <c r="AC21" s="70">
        <f t="shared" si="22"/>
        <v>0</v>
      </c>
      <c r="AD21" s="70"/>
      <c r="AE21" s="70">
        <v>22929</v>
      </c>
      <c r="AF21" s="70">
        <v>22929</v>
      </c>
      <c r="AG21" s="70">
        <v>3318</v>
      </c>
      <c r="AH21" s="70">
        <v>1000</v>
      </c>
      <c r="AI21" s="70">
        <f t="shared" si="24"/>
        <v>4318</v>
      </c>
      <c r="AJ21" s="70"/>
      <c r="AK21" s="70"/>
      <c r="AL21" s="70">
        <f t="shared" si="25"/>
        <v>0</v>
      </c>
      <c r="AM21" s="67">
        <f t="shared" si="26"/>
        <v>-16071</v>
      </c>
      <c r="AN21" s="67">
        <f t="shared" si="27"/>
        <v>338010</v>
      </c>
    </row>
    <row r="22" spans="1:40" x14ac:dyDescent="0.3">
      <c r="A22" s="35">
        <v>43</v>
      </c>
      <c r="B22" s="36" t="s">
        <v>100</v>
      </c>
      <c r="C22" s="49">
        <f t="shared" si="4"/>
        <v>0</v>
      </c>
      <c r="D22" s="49">
        <f t="shared" si="1"/>
        <v>0</v>
      </c>
      <c r="E22" s="49">
        <f t="shared" si="2"/>
        <v>0</v>
      </c>
      <c r="F22" s="67">
        <v>0</v>
      </c>
      <c r="G22" s="67"/>
      <c r="H22" s="67">
        <f t="shared" si="19"/>
        <v>0</v>
      </c>
      <c r="I22" s="70">
        <v>0</v>
      </c>
      <c r="J22" s="70"/>
      <c r="K22" s="70">
        <f t="shared" si="28"/>
        <v>0</v>
      </c>
      <c r="L22" s="70">
        <v>0</v>
      </c>
      <c r="M22" s="70"/>
      <c r="N22" s="70">
        <f t="shared" si="7"/>
        <v>0</v>
      </c>
      <c r="O22" s="70">
        <v>0</v>
      </c>
      <c r="P22" s="70"/>
      <c r="Q22" s="70">
        <f t="shared" si="20"/>
        <v>0</v>
      </c>
      <c r="R22" s="70">
        <v>0</v>
      </c>
      <c r="S22" s="70"/>
      <c r="T22" s="70">
        <f t="shared" si="21"/>
        <v>0</v>
      </c>
      <c r="U22" s="70">
        <v>0</v>
      </c>
      <c r="V22" s="70"/>
      <c r="W22" s="70">
        <f t="shared" si="10"/>
        <v>0</v>
      </c>
      <c r="X22" s="70">
        <v>0</v>
      </c>
      <c r="Y22" s="70"/>
      <c r="Z22" s="70">
        <f t="shared" si="11"/>
        <v>0</v>
      </c>
      <c r="AA22" s="70"/>
      <c r="AB22" s="70"/>
      <c r="AC22" s="70">
        <f>AA22+AB22</f>
        <v>0</v>
      </c>
      <c r="AD22" s="70"/>
      <c r="AE22" s="70"/>
      <c r="AF22" s="70">
        <f t="shared" si="23"/>
        <v>0</v>
      </c>
      <c r="AG22" s="70">
        <v>0</v>
      </c>
      <c r="AH22" s="70"/>
      <c r="AI22" s="70">
        <f t="shared" si="24"/>
        <v>0</v>
      </c>
      <c r="AJ22" s="70"/>
      <c r="AK22" s="70"/>
      <c r="AL22" s="70">
        <f t="shared" si="25"/>
        <v>0</v>
      </c>
      <c r="AM22" s="67">
        <f t="shared" si="26"/>
        <v>0</v>
      </c>
      <c r="AN22" s="67">
        <f t="shared" si="27"/>
        <v>0</v>
      </c>
    </row>
    <row r="23" spans="1:40" x14ac:dyDescent="0.3">
      <c r="A23" s="35">
        <v>44</v>
      </c>
      <c r="B23" s="36" t="s">
        <v>101</v>
      </c>
      <c r="C23" s="49">
        <f t="shared" si="4"/>
        <v>0</v>
      </c>
      <c r="D23" s="49">
        <f t="shared" si="1"/>
        <v>0</v>
      </c>
      <c r="E23" s="49">
        <f t="shared" si="2"/>
        <v>0</v>
      </c>
      <c r="F23" s="67">
        <v>0</v>
      </c>
      <c r="G23" s="67"/>
      <c r="H23" s="67">
        <f t="shared" si="19"/>
        <v>0</v>
      </c>
      <c r="I23" s="70">
        <v>0</v>
      </c>
      <c r="J23" s="70"/>
      <c r="K23" s="70">
        <f t="shared" si="28"/>
        <v>0</v>
      </c>
      <c r="L23" s="70">
        <v>0</v>
      </c>
      <c r="M23" s="70"/>
      <c r="N23" s="70">
        <f t="shared" si="7"/>
        <v>0</v>
      </c>
      <c r="O23" s="70">
        <v>0</v>
      </c>
      <c r="P23" s="70"/>
      <c r="Q23" s="70">
        <f t="shared" si="20"/>
        <v>0</v>
      </c>
      <c r="R23" s="70">
        <v>0</v>
      </c>
      <c r="S23" s="70"/>
      <c r="T23" s="70">
        <f t="shared" si="21"/>
        <v>0</v>
      </c>
      <c r="U23" s="70">
        <v>0</v>
      </c>
      <c r="V23" s="70"/>
      <c r="W23" s="70">
        <f t="shared" si="10"/>
        <v>0</v>
      </c>
      <c r="X23" s="70">
        <v>0</v>
      </c>
      <c r="Y23" s="70"/>
      <c r="Z23" s="70">
        <f t="shared" si="11"/>
        <v>0</v>
      </c>
      <c r="AA23" s="70"/>
      <c r="AB23" s="70"/>
      <c r="AC23" s="70">
        <f t="shared" si="22"/>
        <v>0</v>
      </c>
      <c r="AD23" s="70"/>
      <c r="AE23" s="70"/>
      <c r="AF23" s="70">
        <f t="shared" si="23"/>
        <v>0</v>
      </c>
      <c r="AG23" s="70">
        <v>0</v>
      </c>
      <c r="AH23" s="70"/>
      <c r="AI23" s="70">
        <f>AG23+AH23</f>
        <v>0</v>
      </c>
      <c r="AJ23" s="70"/>
      <c r="AK23" s="70"/>
      <c r="AL23" s="70">
        <f t="shared" si="25"/>
        <v>0</v>
      </c>
      <c r="AM23" s="67">
        <f t="shared" si="26"/>
        <v>0</v>
      </c>
      <c r="AN23" s="67">
        <f t="shared" si="27"/>
        <v>0</v>
      </c>
    </row>
    <row r="24" spans="1:40" x14ac:dyDescent="0.3">
      <c r="A24" s="35">
        <v>45</v>
      </c>
      <c r="B24" s="36" t="s">
        <v>46</v>
      </c>
      <c r="C24" s="49">
        <f t="shared" si="4"/>
        <v>0</v>
      </c>
      <c r="D24" s="49">
        <f t="shared" si="1"/>
        <v>2174695</v>
      </c>
      <c r="E24" s="49">
        <f t="shared" si="2"/>
        <v>2174695</v>
      </c>
      <c r="F24" s="67">
        <v>0</v>
      </c>
      <c r="G24" s="67"/>
      <c r="H24" s="67">
        <f t="shared" si="19"/>
        <v>0</v>
      </c>
      <c r="I24" s="70">
        <v>0</v>
      </c>
      <c r="J24" s="70"/>
      <c r="K24" s="70">
        <f t="shared" si="28"/>
        <v>0</v>
      </c>
      <c r="L24" s="70">
        <v>0</v>
      </c>
      <c r="M24" s="70"/>
      <c r="N24" s="70">
        <f t="shared" si="7"/>
        <v>0</v>
      </c>
      <c r="O24" s="70">
        <v>0</v>
      </c>
      <c r="P24" s="70"/>
      <c r="Q24" s="70">
        <f t="shared" si="20"/>
        <v>0</v>
      </c>
      <c r="R24" s="70">
        <v>0</v>
      </c>
      <c r="S24" s="70"/>
      <c r="T24" s="70">
        <f>R24+S24</f>
        <v>0</v>
      </c>
      <c r="U24" s="70">
        <v>0</v>
      </c>
      <c r="V24" s="70"/>
      <c r="W24" s="70">
        <f t="shared" si="10"/>
        <v>0</v>
      </c>
      <c r="X24" s="70">
        <v>0</v>
      </c>
      <c r="Y24" s="70"/>
      <c r="Z24" s="70">
        <f t="shared" si="11"/>
        <v>0</v>
      </c>
      <c r="AA24" s="70"/>
      <c r="AB24" s="70"/>
      <c r="AC24" s="70">
        <f t="shared" si="22"/>
        <v>0</v>
      </c>
      <c r="AD24" s="70"/>
      <c r="AE24" s="70">
        <v>2174695</v>
      </c>
      <c r="AF24" s="70">
        <f t="shared" si="23"/>
        <v>2174695</v>
      </c>
      <c r="AG24" s="70">
        <v>0</v>
      </c>
      <c r="AH24" s="70"/>
      <c r="AI24" s="70">
        <f t="shared" si="24"/>
        <v>0</v>
      </c>
      <c r="AJ24" s="70"/>
      <c r="AK24" s="70"/>
      <c r="AL24" s="70">
        <f t="shared" si="25"/>
        <v>0</v>
      </c>
      <c r="AM24" s="67">
        <f>G24+J24+M24+P24+S24+V24+Y24+AB24+AE24+AH24+AK24</f>
        <v>2174695</v>
      </c>
      <c r="AN24" s="67">
        <f>F24+G24+I24+J24+L24+M24+O24+P24+R24+S24+U24+V24+X24+Y24+AA24+AB24+AD24+AE24+AG24+AH24+AJ24+AK24</f>
        <v>2174695</v>
      </c>
    </row>
    <row r="27" spans="1:40" x14ac:dyDescent="0.3">
      <c r="B27" s="80" t="s">
        <v>128</v>
      </c>
      <c r="O27" t="s">
        <v>42</v>
      </c>
    </row>
    <row r="28" spans="1:40" x14ac:dyDescent="0.3">
      <c r="A28" s="109" t="s">
        <v>129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</row>
  </sheetData>
  <mergeCells count="13">
    <mergeCell ref="A28:AN28"/>
    <mergeCell ref="A2:AN2"/>
    <mergeCell ref="A4:AN4"/>
    <mergeCell ref="A6:AN6"/>
    <mergeCell ref="AN8:AN9"/>
    <mergeCell ref="AM8:AM9"/>
    <mergeCell ref="F8:AL8"/>
    <mergeCell ref="E8:E9"/>
    <mergeCell ref="D8:D9"/>
    <mergeCell ref="C8:C9"/>
    <mergeCell ref="B8:B9"/>
    <mergeCell ref="A8:A9"/>
    <mergeCell ref="A7:AN7"/>
  </mergeCells>
  <pageMargins left="0.7" right="0.7" top="0.75" bottom="0.75" header="0.3" footer="0.3"/>
  <pageSetup paperSize="8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Opći dio</vt:lpstr>
      <vt:lpstr>Plan prihoda i primitaka</vt:lpstr>
      <vt:lpstr>Plan rashoda i izdataka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2023-12-30T11:12:22Z</dcterms:modified>
</cp:coreProperties>
</file>