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Prijedlog financijskog plana za 2026 -usklađeni\Tablica financijski plan\"/>
    </mc:Choice>
  </mc:AlternateContent>
  <xr:revisionPtr revIDLastSave="0" documentId="13_ncr:1_{09646D27-A5CA-42D4-AA00-810ABE8EE52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FZG POSEBNI DIO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7" l="1"/>
  <c r="D14" i="7"/>
  <c r="F14" i="7"/>
  <c r="G14" i="7"/>
  <c r="G27" i="7" l="1"/>
  <c r="F27" i="7"/>
  <c r="E27" i="7"/>
  <c r="D27" i="7"/>
  <c r="D15" i="7"/>
  <c r="G15" i="7"/>
  <c r="F15" i="7"/>
  <c r="E15" i="7"/>
  <c r="D107" i="7"/>
  <c r="D77" i="7"/>
  <c r="D52" i="7"/>
  <c r="D41" i="7"/>
  <c r="C107" i="7"/>
  <c r="C101" i="7" s="1"/>
  <c r="C102" i="7"/>
  <c r="C103" i="7"/>
  <c r="C91" i="7"/>
  <c r="C89" i="7" s="1"/>
  <c r="C85" i="7"/>
  <c r="C84" i="7"/>
  <c r="C83" i="7"/>
  <c r="C71" i="7"/>
  <c r="C70" i="7"/>
  <c r="C59" i="7"/>
  <c r="C52" i="7"/>
  <c r="C41" i="7"/>
  <c r="C21" i="7"/>
  <c r="C25" i="7"/>
  <c r="C20" i="7"/>
  <c r="C19" i="7"/>
  <c r="C18" i="7"/>
  <c r="D102" i="7"/>
  <c r="D101" i="7" s="1"/>
  <c r="D89" i="7"/>
  <c r="C82" i="7" l="1"/>
  <c r="C81" i="7" s="1"/>
  <c r="C8" i="7" s="1"/>
  <c r="D82" i="7"/>
  <c r="D81" i="7" s="1"/>
  <c r="D8" i="7" s="1"/>
  <c r="D10" i="7"/>
  <c r="C10" i="7"/>
  <c r="G10" i="7"/>
  <c r="F10" i="7"/>
  <c r="E10" i="7"/>
  <c r="G8" i="7"/>
  <c r="F8" i="7"/>
  <c r="E8" i="7"/>
  <c r="G99" i="7"/>
  <c r="F99" i="7"/>
  <c r="E99" i="7"/>
  <c r="D99" i="7"/>
  <c r="C99" i="7"/>
  <c r="G94" i="7"/>
  <c r="F94" i="7"/>
  <c r="E94" i="7"/>
  <c r="D94" i="7"/>
  <c r="C94" i="7"/>
  <c r="C77" i="7"/>
  <c r="G77" i="7"/>
  <c r="F77" i="7"/>
  <c r="E77" i="7"/>
  <c r="D69" i="7"/>
  <c r="C69" i="7"/>
  <c r="G69" i="7"/>
  <c r="F69" i="7"/>
  <c r="E69" i="7"/>
  <c r="G66" i="7"/>
  <c r="F66" i="7"/>
  <c r="E66" i="7"/>
  <c r="D66" i="7"/>
  <c r="C66" i="7"/>
  <c r="G61" i="7"/>
  <c r="F61" i="7"/>
  <c r="E61" i="7"/>
  <c r="D61" i="7"/>
  <c r="C61" i="7"/>
  <c r="G52" i="7"/>
  <c r="F52" i="7"/>
  <c r="E52" i="7"/>
  <c r="D58" i="7"/>
  <c r="C58" i="7"/>
  <c r="G58" i="7"/>
  <c r="F58" i="7"/>
  <c r="E58" i="7"/>
  <c r="G41" i="7"/>
  <c r="F41" i="7"/>
  <c r="E41" i="7"/>
  <c r="G47" i="7"/>
  <c r="F47" i="7"/>
  <c r="E47" i="7"/>
  <c r="D47" i="7"/>
  <c r="D40" i="7" s="1"/>
  <c r="C47" i="7"/>
  <c r="G35" i="7"/>
  <c r="F35" i="7"/>
  <c r="E35" i="7"/>
  <c r="D35" i="7"/>
  <c r="C35" i="7"/>
  <c r="G29" i="7"/>
  <c r="F29" i="7"/>
  <c r="E29" i="7"/>
  <c r="D29" i="7"/>
  <c r="C29" i="7"/>
  <c r="C23" i="7"/>
  <c r="D23" i="7"/>
  <c r="G23" i="7"/>
  <c r="F23" i="7"/>
  <c r="E23" i="7"/>
  <c r="C17" i="7"/>
  <c r="D17" i="7"/>
  <c r="G17" i="7"/>
  <c r="F17" i="7"/>
  <c r="E17" i="7"/>
  <c r="D93" i="7" l="1"/>
  <c r="D9" i="7" s="1"/>
  <c r="C60" i="7"/>
  <c r="C6" i="7" s="1"/>
  <c r="G68" i="7"/>
  <c r="G7" i="7" s="1"/>
  <c r="C93" i="7"/>
  <c r="C9" i="7" s="1"/>
  <c r="E93" i="7"/>
  <c r="E9" i="7" s="1"/>
  <c r="F93" i="7"/>
  <c r="F9" i="7" s="1"/>
  <c r="G93" i="7"/>
  <c r="G9" i="7" s="1"/>
  <c r="C68" i="7"/>
  <c r="C7" i="7" s="1"/>
  <c r="E68" i="7"/>
  <c r="E7" i="7" s="1"/>
  <c r="D68" i="7"/>
  <c r="D7" i="7" s="1"/>
  <c r="F68" i="7"/>
  <c r="F7" i="7" s="1"/>
  <c r="D60" i="7"/>
  <c r="D6" i="7" s="1"/>
  <c r="E60" i="7"/>
  <c r="E6" i="7" s="1"/>
  <c r="G60" i="7"/>
  <c r="G6" i="7" s="1"/>
  <c r="F60" i="7"/>
  <c r="F6" i="7" s="1"/>
  <c r="F51" i="7"/>
  <c r="F5" i="7" s="1"/>
  <c r="C40" i="7"/>
  <c r="E40" i="7"/>
  <c r="F40" i="7"/>
  <c r="C51" i="7"/>
  <c r="C5" i="7" s="1"/>
  <c r="G51" i="7"/>
  <c r="G5" i="7" s="1"/>
  <c r="G40" i="7"/>
  <c r="E51" i="7"/>
  <c r="E5" i="7" s="1"/>
  <c r="D51" i="7"/>
  <c r="D5" i="7" s="1"/>
  <c r="G16" i="7"/>
  <c r="G3" i="7" s="1"/>
  <c r="C28" i="7"/>
  <c r="C11" i="7" s="1"/>
  <c r="D28" i="7"/>
  <c r="D11" i="7" s="1"/>
  <c r="E28" i="7"/>
  <c r="E11" i="7" s="1"/>
  <c r="E16" i="7"/>
  <c r="C16" i="7"/>
  <c r="D16" i="7"/>
  <c r="G28" i="7"/>
  <c r="G11" i="7" s="1"/>
  <c r="F28" i="7"/>
  <c r="F11" i="7" s="1"/>
  <c r="F16" i="7"/>
  <c r="G39" i="7" l="1"/>
  <c r="G4" i="7"/>
  <c r="F4" i="7"/>
  <c r="F39" i="7"/>
  <c r="D4" i="7"/>
  <c r="D39" i="7"/>
  <c r="E4" i="7"/>
  <c r="E39" i="7"/>
  <c r="C4" i="7"/>
  <c r="C39" i="7"/>
  <c r="D3" i="7"/>
  <c r="F3" i="7"/>
  <c r="C15" i="7"/>
  <c r="C3" i="7"/>
  <c r="E3" i="7"/>
  <c r="C14" i="7" l="1"/>
</calcChain>
</file>

<file path=xl/sharedStrings.xml><?xml version="1.0" encoding="utf-8"?>
<sst xmlns="http://schemas.openxmlformats.org/spreadsheetml/2006/main" count="227" uniqueCount="61">
  <si>
    <t>Opći prihodi i primici</t>
  </si>
  <si>
    <t>Sredstva učešća za pomoći</t>
  </si>
  <si>
    <t>43</t>
  </si>
  <si>
    <t>Ostali prihodi za posebne namjene</t>
  </si>
  <si>
    <t>51</t>
  </si>
  <si>
    <t>Pomoći EU</t>
  </si>
  <si>
    <t>Ostale pomoći</t>
  </si>
  <si>
    <t>Donacije</t>
  </si>
  <si>
    <t>31</t>
  </si>
  <si>
    <t>Vlastiti prihodi</t>
  </si>
  <si>
    <t>Mehanizam za oporavak i otpornost</t>
  </si>
  <si>
    <t>K679084</t>
  </si>
  <si>
    <t>OP KONKURENTNOST I KOHEZIJA 2014.-2020., PRIORITET 1, 9 i 10</t>
  </si>
  <si>
    <t>Europski fond za regionalni razvoj (ERDF)</t>
  </si>
  <si>
    <t>Fond solidarnosti Europske unije – potres</t>
  </si>
  <si>
    <t>32</t>
  </si>
  <si>
    <t>34</t>
  </si>
  <si>
    <t>37</t>
  </si>
  <si>
    <t>41</t>
  </si>
  <si>
    <t>42</t>
  </si>
  <si>
    <t>38</t>
  </si>
  <si>
    <t>45</t>
  </si>
  <si>
    <t>36</t>
  </si>
  <si>
    <t>35</t>
  </si>
  <si>
    <t>11</t>
  </si>
  <si>
    <t>Materijalni rashodi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</si>
  <si>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</si>
  <si>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</si>
  <si>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</si>
  <si>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</si>
  <si>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Rashodi za dodatna ulaganja na nefinancijskoj imovini</t>
  </si>
  <si>
    <t>Pomoći dane u inozemstvo i unutar općeg proračuna</t>
  </si>
  <si>
    <t>Ostali rashodi</t>
  </si>
  <si>
    <t>Subvencije</t>
  </si>
  <si>
    <t>12</t>
  </si>
  <si>
    <t>52</t>
  </si>
  <si>
    <t>Rashodi za nabavu neproizvedene dugotrajne imovine</t>
  </si>
  <si>
    <t>563</t>
  </si>
  <si>
    <t>Europski fond za regionalni razvoj (EFRR</t>
  </si>
  <si>
    <t>3705</t>
  </si>
  <si>
    <t>VISOKO OBRAZOVANJE</t>
  </si>
  <si>
    <t>61</t>
  </si>
  <si>
    <t>Rashodi poslovanja</t>
  </si>
  <si>
    <t>PROJEKCIJA 
2027.</t>
  </si>
  <si>
    <t>Rashodi za nabavu nefinancijske imovine</t>
  </si>
  <si>
    <t>IZVRŠENJE
2024.</t>
  </si>
  <si>
    <t>TEKUĆI PLAN
2025.</t>
  </si>
  <si>
    <t>PLAN 
2026.</t>
  </si>
  <si>
    <t>PROJEKCIJA 
2028.</t>
  </si>
  <si>
    <t>581</t>
  </si>
  <si>
    <t>50</t>
  </si>
  <si>
    <t>Pomoći iz DP</t>
  </si>
  <si>
    <t>53</t>
  </si>
  <si>
    <t>Ostale darovnice</t>
  </si>
  <si>
    <t>SVEUČILIŠTE U ZAGREBU FILOZOFSKI FAKULTET</t>
  </si>
  <si>
    <t>A679134</t>
  </si>
  <si>
    <t>PROGRAMSKO FINANCIRANJE JAVNIH VISOKIH UČILIŠTA 2025. - 2029.</t>
  </si>
  <si>
    <t>A679136</t>
  </si>
  <si>
    <t>RAZVOJ SUSTAVA PROGRAMSKIH SPORAZUMA ZA FINANCIRANJE SVEUČILIŠTA I ZNANSTVENIH INSTITUTA USMJERENIH NA INOVACIJE, ISTRAŽIVANJE I RAZVOJ - NPOO (C3.2. R1-I1)</t>
  </si>
  <si>
    <t>A679135</t>
  </si>
  <si>
    <t>PROGRAMSKO I OSTALO FINANCIRANJE JAVNIH VISOKIH UČILIŠTA   – IZ EVIDENCIJSKIH PRIHODA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</si>
</sst>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b/>
      <sz val="10"/>
      <color indexed="8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</borders>
  <cellStyleXfs count="51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4" applyProtection="0">
      <alignment vertical="center"/>
    </xf>
    <xf numFmtId="4" fontId="12" fillId="21" borderId="4" applyNumberFormat="0" applyProtection="0">
      <alignment horizontal="left" vertical="center" indent="1"/>
    </xf>
    <xf numFmtId="4" fontId="12" fillId="22" borderId="4" applyNumberFormat="0" applyProtection="0">
      <alignment horizontal="right" vertical="center"/>
    </xf>
    <xf numFmtId="4" fontId="12" fillId="5" borderId="4" applyNumberFormat="0" applyProtection="0">
      <alignment horizontal="left" vertical="center" indent="1"/>
    </xf>
    <xf numFmtId="4" fontId="12" fillId="23" borderId="4" applyNumberFormat="0" applyProtection="0">
      <alignment vertical="center"/>
    </xf>
    <xf numFmtId="0" fontId="12" fillId="24" borderId="4" applyNumberFormat="0" applyProtection="0">
      <alignment horizontal="left" vertical="center" indent="1"/>
    </xf>
    <xf numFmtId="0" fontId="12" fillId="25" borderId="4" applyNumberFormat="0" applyProtection="0">
      <alignment horizontal="left" vertical="center" indent="1"/>
    </xf>
    <xf numFmtId="0" fontId="12" fillId="2" borderId="4" applyNumberFormat="0" applyProtection="0">
      <alignment horizontal="left" vertical="center" wrapText="1" indent="1"/>
    </xf>
    <xf numFmtId="0" fontId="12" fillId="26" borderId="4" applyNumberFormat="0" applyProtection="0">
      <alignment horizontal="left" vertical="center" indent="1"/>
    </xf>
    <xf numFmtId="4" fontId="12" fillId="0" borderId="4" applyNumberFormat="0" applyProtection="0">
      <alignment horizontal="right" vertical="center"/>
    </xf>
  </cellStyleXfs>
  <cellXfs count="25">
    <xf numFmtId="0" fontId="0" fillId="0" borderId="0" xfId="0"/>
    <xf numFmtId="0" fontId="12" fillId="0" borderId="4" xfId="49" quotePrefix="1" applyFill="1" applyAlignment="1">
      <alignment horizontal="left" vertical="center" indent="5"/>
    </xf>
    <xf numFmtId="0" fontId="12" fillId="0" borderId="4" xfId="49" quotePrefix="1" applyFill="1">
      <alignment horizontal="left" vertical="center" indent="1"/>
    </xf>
    <xf numFmtId="0" fontId="12" fillId="0" borderId="4" xfId="49" quotePrefix="1" applyFill="1" applyAlignment="1">
      <alignment horizontal="left" vertical="center" indent="7"/>
    </xf>
    <xf numFmtId="3" fontId="12" fillId="0" borderId="4" xfId="50" applyNumberFormat="1" applyFill="1">
      <alignment horizontal="right" vertical="center"/>
    </xf>
    <xf numFmtId="0" fontId="0" fillId="0" borderId="0" xfId="0" applyFill="1"/>
    <xf numFmtId="0" fontId="12" fillId="0" borderId="4" xfId="49" quotePrefix="1" applyFill="1" applyAlignment="1">
      <alignment horizontal="left" vertical="center" indent="9"/>
    </xf>
    <xf numFmtId="0" fontId="2" fillId="0" borderId="6" xfId="6" quotePrefix="1" applyFill="1" applyBorder="1" applyAlignment="1">
      <alignment horizontal="left" vertical="center" indent="4"/>
    </xf>
    <xf numFmtId="0" fontId="2" fillId="0" borderId="6" xfId="6" quotePrefix="1" applyFill="1" applyBorder="1" applyAlignment="1">
      <alignment horizontal="left" vertical="center" indent="1"/>
    </xf>
    <xf numFmtId="3" fontId="12" fillId="0" borderId="7" xfId="50" applyNumberFormat="1" applyFill="1" applyBorder="1">
      <alignment horizontal="right" vertical="center"/>
    </xf>
    <xf numFmtId="0" fontId="12" fillId="0" borderId="4" xfId="49" quotePrefix="1" applyFill="1" applyBorder="1" applyAlignment="1">
      <alignment horizontal="left" vertical="center" indent="7"/>
    </xf>
    <xf numFmtId="0" fontId="12" fillId="0" borderId="4" xfId="49" quotePrefix="1" applyFill="1" applyBorder="1">
      <alignment horizontal="left" vertical="center" indent="1"/>
    </xf>
    <xf numFmtId="3" fontId="12" fillId="0" borderId="4" xfId="50" applyNumberFormat="1" applyFill="1" applyBorder="1">
      <alignment horizontal="right" vertical="center"/>
    </xf>
    <xf numFmtId="0" fontId="12" fillId="0" borderId="5" xfId="49" quotePrefix="1" applyFill="1" applyBorder="1" applyAlignment="1">
      <alignment horizontal="left" vertical="center" indent="7"/>
    </xf>
    <xf numFmtId="0" fontId="12" fillId="0" borderId="5" xfId="49" quotePrefix="1" applyFill="1" applyBorder="1">
      <alignment horizontal="left" vertical="center" indent="1"/>
    </xf>
    <xf numFmtId="3" fontId="12" fillId="0" borderId="5" xfId="50" applyNumberFormat="1" applyFill="1" applyBorder="1">
      <alignment horizontal="right" vertical="center"/>
    </xf>
    <xf numFmtId="0" fontId="12" fillId="27" borderId="4" xfId="49" quotePrefix="1" applyFill="1" applyAlignment="1">
      <alignment horizontal="left" vertical="center" indent="5"/>
    </xf>
    <xf numFmtId="0" fontId="12" fillId="27" borderId="4" xfId="49" quotePrefix="1" applyFill="1">
      <alignment horizontal="left" vertical="center" indent="1"/>
    </xf>
    <xf numFmtId="3" fontId="12" fillId="27" borderId="4" xfId="50" applyNumberFormat="1" applyFill="1">
      <alignment horizontal="right" vertical="center"/>
    </xf>
    <xf numFmtId="0" fontId="12" fillId="28" borderId="4" xfId="49" quotePrefix="1" applyFill="1" applyAlignment="1">
      <alignment horizontal="left" vertical="center" indent="7"/>
    </xf>
    <xf numFmtId="0" fontId="12" fillId="28" borderId="4" xfId="49" quotePrefix="1" applyFill="1">
      <alignment horizontal="left" vertical="center" indent="1"/>
    </xf>
    <xf numFmtId="3" fontId="12" fillId="28" borderId="4" xfId="50" applyNumberFormat="1" applyFill="1">
      <alignment horizontal="right" vertical="center"/>
    </xf>
    <xf numFmtId="0" fontId="13" fillId="27" borderId="3" xfId="0" quotePrefix="1" applyFont="1" applyFill="1" applyBorder="1" applyAlignment="1">
      <alignment horizontal="center" vertical="center" wrapText="1"/>
    </xf>
    <xf numFmtId="0" fontId="13" fillId="27" borderId="3" xfId="0" applyNumberFormat="1" applyFont="1" applyFill="1" applyBorder="1" applyAlignment="1" applyProtection="1">
      <alignment horizontal="center" vertical="center" wrapText="1"/>
    </xf>
    <xf numFmtId="0" fontId="12" fillId="27" borderId="4" xfId="49" quotePrefix="1" applyFill="1" applyAlignment="1">
      <alignment horizontal="left" vertical="center" wrapText="1" indent="1"/>
    </xf>
  </cellXfs>
  <cellStyles count="51">
    <cellStyle name="Normal" xfId="0" builtinId="0"/>
    <cellStyle name="Normal 2" xfId="3" xr:uid="{00000000-0005-0000-0000-000001000000}"/>
    <cellStyle name="SAPBEXaggData" xfId="5" xr:uid="{00000000-0005-0000-0000-000002000000}"/>
    <cellStyle name="SAPBEXaggData 2" xfId="45" xr:uid="{00000000-0005-0000-0000-000003000000}"/>
    <cellStyle name="SAPBEXaggDataEmph" xfId="9" xr:uid="{00000000-0005-0000-0000-000004000000}"/>
    <cellStyle name="SAPBEXaggItem" xfId="10" xr:uid="{00000000-0005-0000-0000-000005000000}"/>
    <cellStyle name="SAPBEXaggItem 2" xfId="44" xr:uid="{00000000-0005-0000-0000-000006000000}"/>
    <cellStyle name="SAPBEXaggItemX" xfId="11" xr:uid="{00000000-0005-0000-0000-000007000000}"/>
    <cellStyle name="SAPBEXchaText" xfId="1" xr:uid="{00000000-0005-0000-0000-000008000000}"/>
    <cellStyle name="SAPBEXchaText 2" xfId="41" xr:uid="{00000000-0005-0000-0000-000009000000}"/>
    <cellStyle name="SAPBEXexcBad7" xfId="12" xr:uid="{00000000-0005-0000-0000-00000A000000}"/>
    <cellStyle name="SAPBEXexcBad8" xfId="13" xr:uid="{00000000-0005-0000-0000-00000B000000}"/>
    <cellStyle name="SAPBEXexcBad9" xfId="14" xr:uid="{00000000-0005-0000-0000-00000C000000}"/>
    <cellStyle name="SAPBEXexcCritical4" xfId="15" xr:uid="{00000000-0005-0000-0000-00000D000000}"/>
    <cellStyle name="SAPBEXexcCritical5" xfId="16" xr:uid="{00000000-0005-0000-0000-00000E000000}"/>
    <cellStyle name="SAPBEXexcCritical6" xfId="17" xr:uid="{00000000-0005-0000-0000-00000F000000}"/>
    <cellStyle name="SAPBEXexcGood1" xfId="18" xr:uid="{00000000-0005-0000-0000-000010000000}"/>
    <cellStyle name="SAPBEXexcGood2" xfId="19" xr:uid="{00000000-0005-0000-0000-000011000000}"/>
    <cellStyle name="SAPBEXexcGood3" xfId="20" xr:uid="{00000000-0005-0000-0000-000012000000}"/>
    <cellStyle name="SAPBEXfilterDrill" xfId="21" xr:uid="{00000000-0005-0000-0000-000013000000}"/>
    <cellStyle name="SAPBEXfilterItem" xfId="22" xr:uid="{00000000-0005-0000-0000-000014000000}"/>
    <cellStyle name="SAPBEXfilterText" xfId="23" xr:uid="{00000000-0005-0000-0000-000015000000}"/>
    <cellStyle name="SAPBEXformats" xfId="24" xr:uid="{00000000-0005-0000-0000-000016000000}"/>
    <cellStyle name="SAPBEXformats 2" xfId="43" xr:uid="{00000000-0005-0000-0000-000017000000}"/>
    <cellStyle name="SAPBEXheaderItem" xfId="25" xr:uid="{00000000-0005-0000-0000-000018000000}"/>
    <cellStyle name="SAPBEXheaderText" xfId="26" xr:uid="{00000000-0005-0000-0000-000019000000}"/>
    <cellStyle name="SAPBEXHLevel0" xfId="27" xr:uid="{00000000-0005-0000-0000-00001A000000}"/>
    <cellStyle name="SAPBEXHLevel0 2" xfId="46" xr:uid="{00000000-0005-0000-0000-00001B000000}"/>
    <cellStyle name="SAPBEXHLevel0X" xfId="28" xr:uid="{00000000-0005-0000-0000-00001C000000}"/>
    <cellStyle name="SAPBEXHLevel1" xfId="4" xr:uid="{00000000-0005-0000-0000-00001D000000}"/>
    <cellStyle name="SAPBEXHLevel1 2" xfId="47" xr:uid="{00000000-0005-0000-0000-00001E000000}"/>
    <cellStyle name="SAPBEXHLevel1X" xfId="29" xr:uid="{00000000-0005-0000-0000-00001F000000}"/>
    <cellStyle name="SAPBEXHLevel2" xfId="6" xr:uid="{00000000-0005-0000-0000-000020000000}"/>
    <cellStyle name="SAPBEXHLevel2 2" xfId="48" xr:uid="{00000000-0005-0000-0000-000021000000}"/>
    <cellStyle name="SAPBEXHLevel2X" xfId="30" xr:uid="{00000000-0005-0000-0000-000022000000}"/>
    <cellStyle name="SAPBEXHLevel3" xfId="7" xr:uid="{00000000-0005-0000-0000-000023000000}"/>
    <cellStyle name="SAPBEXHLevel3 2" xfId="49" xr:uid="{00000000-0005-0000-0000-000024000000}"/>
    <cellStyle name="SAPBEXHLevel3X" xfId="31" xr:uid="{00000000-0005-0000-0000-000025000000}"/>
    <cellStyle name="SAPBEXinputData" xfId="32" xr:uid="{00000000-0005-0000-0000-000026000000}"/>
    <cellStyle name="SAPBEXresData" xfId="33" xr:uid="{00000000-0005-0000-0000-000027000000}"/>
    <cellStyle name="SAPBEXresDataEmph" xfId="34" xr:uid="{00000000-0005-0000-0000-000028000000}"/>
    <cellStyle name="SAPBEXresItem" xfId="35" xr:uid="{00000000-0005-0000-0000-000029000000}"/>
    <cellStyle name="SAPBEXresItemX" xfId="36" xr:uid="{00000000-0005-0000-0000-00002A000000}"/>
    <cellStyle name="SAPBEXstdData" xfId="8" xr:uid="{00000000-0005-0000-0000-00002B000000}"/>
    <cellStyle name="SAPBEXstdData 2" xfId="50" xr:uid="{00000000-0005-0000-0000-00002C000000}"/>
    <cellStyle name="SAPBEXstdDataEmph" xfId="37" xr:uid="{00000000-0005-0000-0000-00002D000000}"/>
    <cellStyle name="SAPBEXstdItem" xfId="2" xr:uid="{00000000-0005-0000-0000-00002E000000}"/>
    <cellStyle name="SAPBEXstdItem 2" xfId="42" xr:uid="{00000000-0005-0000-0000-00002F000000}"/>
    <cellStyle name="SAPBEXstdItemX" xfId="38" xr:uid="{00000000-0005-0000-0000-000030000000}"/>
    <cellStyle name="SAPBEXtitle" xfId="39" xr:uid="{00000000-0005-0000-0000-000031000000}"/>
    <cellStyle name="SAPBEXundefined" xfId="4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29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14" sqref="F14"/>
    </sheetView>
  </sheetViews>
  <sheetFormatPr defaultColWidth="9.109375" defaultRowHeight="14.4" x14ac:dyDescent="0.3"/>
  <cols>
    <col min="1" max="1" width="17.33203125" style="5" customWidth="1"/>
    <col min="2" max="2" width="51.44140625" style="5" customWidth="1"/>
    <col min="3" max="7" width="13.33203125" style="5" customWidth="1"/>
    <col min="8" max="16384" width="9.109375" style="5"/>
  </cols>
  <sheetData>
    <row r="2" spans="1:7" ht="44.4" customHeight="1" x14ac:dyDescent="0.3">
      <c r="A2" s="22">
        <v>1958</v>
      </c>
      <c r="B2" s="22" t="s">
        <v>54</v>
      </c>
      <c r="C2" s="22" t="s">
        <v>45</v>
      </c>
      <c r="D2" s="22" t="s">
        <v>46</v>
      </c>
      <c r="E2" s="23" t="s">
        <v>47</v>
      </c>
      <c r="F2" s="23" t="s">
        <v>43</v>
      </c>
      <c r="G2" s="23" t="s">
        <v>48</v>
      </c>
    </row>
    <row r="3" spans="1:7" x14ac:dyDescent="0.3">
      <c r="A3" s="3">
        <v>11</v>
      </c>
      <c r="B3" s="2" t="s">
        <v>0</v>
      </c>
      <c r="C3" s="4">
        <f>C16</f>
        <v>30840973</v>
      </c>
      <c r="D3" s="4">
        <f>D16</f>
        <v>34130655</v>
      </c>
      <c r="E3" s="4">
        <f>E16</f>
        <v>38020090</v>
      </c>
      <c r="F3" s="4">
        <f>F16</f>
        <v>40325545</v>
      </c>
      <c r="G3" s="4">
        <f>G16</f>
        <v>43170484</v>
      </c>
    </row>
    <row r="4" spans="1:7" x14ac:dyDescent="0.3">
      <c r="A4" s="3">
        <v>31</v>
      </c>
      <c r="B4" s="2" t="s">
        <v>9</v>
      </c>
      <c r="C4" s="4">
        <f t="shared" ref="C4:D4" si="0">C40</f>
        <v>976756</v>
      </c>
      <c r="D4" s="4">
        <f t="shared" si="0"/>
        <v>946250</v>
      </c>
      <c r="E4" s="4">
        <f>E40</f>
        <v>900343</v>
      </c>
      <c r="F4" s="4">
        <f t="shared" ref="F4:G4" si="1">F40</f>
        <v>1000457</v>
      </c>
      <c r="G4" s="4">
        <f t="shared" si="1"/>
        <v>950400</v>
      </c>
    </row>
    <row r="5" spans="1:7" x14ac:dyDescent="0.3">
      <c r="A5" s="3">
        <v>43</v>
      </c>
      <c r="B5" s="2" t="s">
        <v>3</v>
      </c>
      <c r="C5" s="4">
        <f t="shared" ref="C5:D5" si="2">C51</f>
        <v>1107908</v>
      </c>
      <c r="D5" s="4">
        <f t="shared" si="2"/>
        <v>1170404</v>
      </c>
      <c r="E5" s="4">
        <f>E51</f>
        <v>1650573</v>
      </c>
      <c r="F5" s="4">
        <f t="shared" ref="F5:G5" si="3">F51</f>
        <v>1472869</v>
      </c>
      <c r="G5" s="4">
        <f t="shared" si="3"/>
        <v>1472869</v>
      </c>
    </row>
    <row r="6" spans="1:7" x14ac:dyDescent="0.3">
      <c r="A6" s="3">
        <v>50</v>
      </c>
      <c r="B6" s="2" t="s">
        <v>51</v>
      </c>
      <c r="C6" s="4">
        <f t="shared" ref="C6:D6" si="4">C60</f>
        <v>0</v>
      </c>
      <c r="D6" s="4">
        <f t="shared" si="4"/>
        <v>0</v>
      </c>
      <c r="E6" s="4">
        <f>E60</f>
        <v>1090514</v>
      </c>
      <c r="F6" s="4">
        <f>F60</f>
        <v>407590</v>
      </c>
      <c r="G6" s="4">
        <f>G60</f>
        <v>315863</v>
      </c>
    </row>
    <row r="7" spans="1:7" x14ac:dyDescent="0.3">
      <c r="A7" s="3">
        <v>51</v>
      </c>
      <c r="B7" s="2" t="s">
        <v>5</v>
      </c>
      <c r="C7" s="4">
        <f t="shared" ref="C7:D7" si="5">C68</f>
        <v>448293</v>
      </c>
      <c r="D7" s="4">
        <f t="shared" si="5"/>
        <v>1063718</v>
      </c>
      <c r="E7" s="4">
        <f>E68</f>
        <v>493999</v>
      </c>
      <c r="F7" s="4">
        <f t="shared" ref="F7:G7" si="6">F68</f>
        <v>306284</v>
      </c>
      <c r="G7" s="4">
        <f t="shared" si="6"/>
        <v>14549</v>
      </c>
    </row>
    <row r="8" spans="1:7" x14ac:dyDescent="0.3">
      <c r="A8" s="3">
        <v>52</v>
      </c>
      <c r="B8" s="2" t="s">
        <v>6</v>
      </c>
      <c r="C8" s="4">
        <f t="shared" ref="C8:D8" si="7">C81</f>
        <v>1760091</v>
      </c>
      <c r="D8" s="4">
        <f t="shared" si="7"/>
        <v>1785244</v>
      </c>
      <c r="E8" s="4">
        <f>E81</f>
        <v>0</v>
      </c>
      <c r="F8" s="4">
        <f t="shared" ref="F8:G8" si="8">F81</f>
        <v>0</v>
      </c>
      <c r="G8" s="4">
        <f t="shared" si="8"/>
        <v>0</v>
      </c>
    </row>
    <row r="9" spans="1:7" x14ac:dyDescent="0.3">
      <c r="A9" s="3">
        <v>53</v>
      </c>
      <c r="B9" s="2" t="s">
        <v>53</v>
      </c>
      <c r="C9" s="4">
        <f t="shared" ref="C9:D9" si="9">C93</f>
        <v>0</v>
      </c>
      <c r="D9" s="4">
        <f t="shared" si="9"/>
        <v>0</v>
      </c>
      <c r="E9" s="4">
        <f>E93</f>
        <v>50751</v>
      </c>
      <c r="F9" s="4">
        <f t="shared" ref="F9:G9" si="10">F93</f>
        <v>50597</v>
      </c>
      <c r="G9" s="4">
        <f t="shared" si="10"/>
        <v>0</v>
      </c>
    </row>
    <row r="10" spans="1:7" x14ac:dyDescent="0.3">
      <c r="A10" s="3">
        <v>61</v>
      </c>
      <c r="B10" s="2" t="s">
        <v>7</v>
      </c>
      <c r="C10" s="4">
        <f t="shared" ref="C10:D10" si="11">C101</f>
        <v>33362</v>
      </c>
      <c r="D10" s="4">
        <f t="shared" si="11"/>
        <v>22834</v>
      </c>
      <c r="E10" s="4">
        <f>E101</f>
        <v>0</v>
      </c>
      <c r="F10" s="4">
        <f t="shared" ref="F10:G10" si="12">F101</f>
        <v>0</v>
      </c>
      <c r="G10" s="4">
        <f t="shared" si="12"/>
        <v>0</v>
      </c>
    </row>
    <row r="11" spans="1:7" x14ac:dyDescent="0.3">
      <c r="A11" s="3">
        <v>581</v>
      </c>
      <c r="B11" s="2" t="s">
        <v>10</v>
      </c>
      <c r="C11" s="4">
        <f t="shared" ref="C11:D11" si="13">C28</f>
        <v>0</v>
      </c>
      <c r="D11" s="4">
        <f t="shared" si="13"/>
        <v>306885</v>
      </c>
      <c r="E11" s="4">
        <f>E28</f>
        <v>1227541</v>
      </c>
      <c r="F11" s="4">
        <f t="shared" ref="F11:G11" si="14">F28</f>
        <v>1227541</v>
      </c>
      <c r="G11" s="4">
        <f t="shared" si="14"/>
        <v>1227541</v>
      </c>
    </row>
    <row r="12" spans="1:7" x14ac:dyDescent="0.3">
      <c r="A12" s="10">
        <v>5761</v>
      </c>
      <c r="B12" s="11" t="s">
        <v>14</v>
      </c>
      <c r="C12" s="12"/>
      <c r="D12" s="12"/>
      <c r="E12" s="12"/>
      <c r="F12" s="12"/>
      <c r="G12" s="12"/>
    </row>
    <row r="13" spans="1:7" x14ac:dyDescent="0.3">
      <c r="A13" s="13">
        <v>563</v>
      </c>
      <c r="B13" s="14" t="s">
        <v>13</v>
      </c>
      <c r="C13" s="15"/>
      <c r="D13" s="15"/>
      <c r="E13" s="15"/>
      <c r="F13" s="15"/>
      <c r="G13" s="15"/>
    </row>
    <row r="14" spans="1:7" x14ac:dyDescent="0.3">
      <c r="A14" s="7" t="s">
        <v>39</v>
      </c>
      <c r="B14" s="8" t="s">
        <v>40</v>
      </c>
      <c r="C14" s="9">
        <f t="shared" ref="C14" si="15">C15+C39</f>
        <v>35167383</v>
      </c>
      <c r="D14" s="9">
        <f>D15+D39+D27</f>
        <v>39425990</v>
      </c>
      <c r="E14" s="9">
        <f>E15+E27+E39</f>
        <v>43433811</v>
      </c>
      <c r="F14" s="9">
        <f t="shared" ref="F14:G14" si="16">F15+F27+F39</f>
        <v>44790883</v>
      </c>
      <c r="G14" s="9">
        <f t="shared" si="16"/>
        <v>47151706</v>
      </c>
    </row>
    <row r="15" spans="1:7" x14ac:dyDescent="0.3">
      <c r="A15" s="16" t="s">
        <v>55</v>
      </c>
      <c r="B15" s="17" t="s">
        <v>56</v>
      </c>
      <c r="C15" s="18">
        <f t="shared" ref="C15" si="17">C16+C28</f>
        <v>30840973</v>
      </c>
      <c r="D15" s="18">
        <f>D16</f>
        <v>34130655</v>
      </c>
      <c r="E15" s="18">
        <f>E16</f>
        <v>38020090</v>
      </c>
      <c r="F15" s="18">
        <f>F16</f>
        <v>40325545</v>
      </c>
      <c r="G15" s="18">
        <f>G16</f>
        <v>43170484</v>
      </c>
    </row>
    <row r="16" spans="1:7" x14ac:dyDescent="0.3">
      <c r="A16" s="19" t="s">
        <v>24</v>
      </c>
      <c r="B16" s="20" t="s">
        <v>0</v>
      </c>
      <c r="C16" s="21">
        <f>C17+C23</f>
        <v>30840973</v>
      </c>
      <c r="D16" s="21">
        <f>D17+D23</f>
        <v>34130655</v>
      </c>
      <c r="E16" s="21">
        <f>E17+E23</f>
        <v>38020090</v>
      </c>
      <c r="F16" s="21">
        <f>F17+F23</f>
        <v>40325545</v>
      </c>
      <c r="G16" s="21">
        <f>G17+G23</f>
        <v>43170484</v>
      </c>
    </row>
    <row r="17" spans="1:7" x14ac:dyDescent="0.3">
      <c r="A17" s="3">
        <v>3</v>
      </c>
      <c r="B17" s="2" t="s">
        <v>42</v>
      </c>
      <c r="C17" s="4">
        <f>C18+C19+C20+C21+C22</f>
        <v>30591652</v>
      </c>
      <c r="D17" s="4">
        <f>D18+D19+D20+D21+D22</f>
        <v>33804138</v>
      </c>
      <c r="E17" s="4">
        <f>E18+E19+E20+E21+E22</f>
        <v>37521139</v>
      </c>
      <c r="F17" s="4">
        <f>F18+F19+F20+F21+F22</f>
        <v>39801700</v>
      </c>
      <c r="G17" s="4">
        <f>G18+G19+G20+G21+G22</f>
        <v>42620447</v>
      </c>
    </row>
    <row r="18" spans="1:7" x14ac:dyDescent="0.3">
      <c r="A18" s="6" t="s">
        <v>8</v>
      </c>
      <c r="B18" s="2" t="s">
        <v>26</v>
      </c>
      <c r="C18" s="4">
        <f>28280723+13523</f>
        <v>28294246</v>
      </c>
      <c r="D18" s="4">
        <v>30958027</v>
      </c>
      <c r="E18" s="4">
        <v>34235288</v>
      </c>
      <c r="F18" s="4">
        <v>36322580</v>
      </c>
      <c r="G18" s="4">
        <v>38940467</v>
      </c>
    </row>
    <row r="19" spans="1:7" x14ac:dyDescent="0.3">
      <c r="A19" s="6" t="s">
        <v>15</v>
      </c>
      <c r="B19" s="2" t="s">
        <v>25</v>
      </c>
      <c r="C19" s="4">
        <f>388949+107057+8360+1773431</f>
        <v>2277797</v>
      </c>
      <c r="D19" s="4">
        <v>2837848</v>
      </c>
      <c r="E19" s="4">
        <v>3273693</v>
      </c>
      <c r="F19" s="4">
        <v>3466354</v>
      </c>
      <c r="G19" s="4">
        <v>3666576</v>
      </c>
    </row>
    <row r="20" spans="1:7" x14ac:dyDescent="0.3">
      <c r="A20" s="6" t="s">
        <v>16</v>
      </c>
      <c r="B20" s="2" t="s">
        <v>27</v>
      </c>
      <c r="C20" s="4">
        <f>5791+11908</f>
        <v>17699</v>
      </c>
      <c r="D20" s="4">
        <v>2502</v>
      </c>
      <c r="E20" s="4">
        <v>10133</v>
      </c>
      <c r="F20" s="4">
        <v>10640</v>
      </c>
      <c r="G20" s="4">
        <v>11172</v>
      </c>
    </row>
    <row r="21" spans="1:7" x14ac:dyDescent="0.3">
      <c r="A21" s="6" t="s">
        <v>17</v>
      </c>
      <c r="B21" s="2" t="s">
        <v>28</v>
      </c>
      <c r="C21" s="4">
        <f>1910</f>
        <v>1910</v>
      </c>
      <c r="D21" s="4">
        <v>5761</v>
      </c>
      <c r="E21" s="4">
        <v>2025</v>
      </c>
      <c r="F21" s="4">
        <v>2126</v>
      </c>
      <c r="G21" s="4">
        <v>2232</v>
      </c>
    </row>
    <row r="22" spans="1:7" x14ac:dyDescent="0.3">
      <c r="A22" s="6" t="s">
        <v>20</v>
      </c>
      <c r="B22" s="2" t="s">
        <v>32</v>
      </c>
      <c r="C22" s="4"/>
      <c r="D22" s="4"/>
      <c r="E22" s="4">
        <v>0</v>
      </c>
      <c r="F22" s="4">
        <v>0</v>
      </c>
      <c r="G22" s="4">
        <v>0</v>
      </c>
    </row>
    <row r="23" spans="1:7" x14ac:dyDescent="0.3">
      <c r="A23" s="3">
        <v>4</v>
      </c>
      <c r="B23" s="2" t="s">
        <v>44</v>
      </c>
      <c r="C23" s="4">
        <f>C24+C25+C26</f>
        <v>249321</v>
      </c>
      <c r="D23" s="4">
        <f>D24+D25+D26</f>
        <v>326517</v>
      </c>
      <c r="E23" s="4">
        <f>E24+E25+E26</f>
        <v>498951</v>
      </c>
      <c r="F23" s="4">
        <f>F24+F25+F26</f>
        <v>523845</v>
      </c>
      <c r="G23" s="4">
        <f>G24+G25+G26</f>
        <v>550037</v>
      </c>
    </row>
    <row r="24" spans="1:7" x14ac:dyDescent="0.3">
      <c r="A24" s="6" t="s">
        <v>18</v>
      </c>
      <c r="B24" s="2" t="s">
        <v>36</v>
      </c>
      <c r="C24" s="4"/>
      <c r="D24" s="4">
        <v>23727</v>
      </c>
      <c r="E24" s="4">
        <v>96091</v>
      </c>
      <c r="F24" s="4">
        <v>100880</v>
      </c>
      <c r="G24" s="4">
        <v>105924</v>
      </c>
    </row>
    <row r="25" spans="1:7" x14ac:dyDescent="0.3">
      <c r="A25" s="6" t="s">
        <v>19</v>
      </c>
      <c r="B25" s="2" t="s">
        <v>29</v>
      </c>
      <c r="C25" s="4">
        <f>249321</f>
        <v>249321</v>
      </c>
      <c r="D25" s="4">
        <v>277125</v>
      </c>
      <c r="E25" s="4">
        <v>298915</v>
      </c>
      <c r="F25" s="4">
        <v>313839</v>
      </c>
      <c r="G25" s="4">
        <v>329531</v>
      </c>
    </row>
    <row r="26" spans="1:7" x14ac:dyDescent="0.3">
      <c r="A26" s="6" t="s">
        <v>21</v>
      </c>
      <c r="B26" s="2" t="s">
        <v>30</v>
      </c>
      <c r="C26" s="4"/>
      <c r="D26" s="4">
        <v>25665</v>
      </c>
      <c r="E26" s="4">
        <v>103945</v>
      </c>
      <c r="F26" s="4">
        <v>109126</v>
      </c>
      <c r="G26" s="4">
        <v>114582</v>
      </c>
    </row>
    <row r="27" spans="1:7" ht="30.6" x14ac:dyDescent="0.3">
      <c r="A27" s="16" t="s">
        <v>57</v>
      </c>
      <c r="B27" s="24" t="s">
        <v>58</v>
      </c>
      <c r="C27" s="18"/>
      <c r="D27" s="18">
        <f>D28</f>
        <v>306885</v>
      </c>
      <c r="E27" s="18">
        <f>E28</f>
        <v>1227541</v>
      </c>
      <c r="F27" s="18">
        <f>F28</f>
        <v>1227541</v>
      </c>
      <c r="G27" s="18">
        <f>G28</f>
        <v>1227541</v>
      </c>
    </row>
    <row r="28" spans="1:7" x14ac:dyDescent="0.3">
      <c r="A28" s="19" t="s">
        <v>49</v>
      </c>
      <c r="B28" s="20" t="s">
        <v>10</v>
      </c>
      <c r="C28" s="21">
        <f>C29+C35</f>
        <v>0</v>
      </c>
      <c r="D28" s="21">
        <f>D29+D35</f>
        <v>306885</v>
      </c>
      <c r="E28" s="21">
        <f>E29+E35</f>
        <v>1227541</v>
      </c>
      <c r="F28" s="21">
        <f>F29+F35</f>
        <v>1227541</v>
      </c>
      <c r="G28" s="21">
        <f>G29+G35</f>
        <v>1227541</v>
      </c>
    </row>
    <row r="29" spans="1:7" x14ac:dyDescent="0.3">
      <c r="A29" s="3">
        <v>3</v>
      </c>
      <c r="B29" s="2" t="s">
        <v>42</v>
      </c>
      <c r="C29" s="4">
        <f>C30+C31+C32+C33+C34</f>
        <v>0</v>
      </c>
      <c r="D29" s="4">
        <f>D30+D31+D32+D33+D34</f>
        <v>276615</v>
      </c>
      <c r="E29" s="4">
        <f>E30+E31+E32+E33+E34</f>
        <v>1106459</v>
      </c>
      <c r="F29" s="4">
        <f>F30+F31+F32+F33+F34</f>
        <v>1106459</v>
      </c>
      <c r="G29" s="4">
        <f>G30+G31+G32+G33+G34</f>
        <v>1172492</v>
      </c>
    </row>
    <row r="30" spans="1:7" x14ac:dyDescent="0.3">
      <c r="A30" s="6" t="s">
        <v>8</v>
      </c>
      <c r="B30" s="2" t="s">
        <v>26</v>
      </c>
      <c r="C30" s="4"/>
      <c r="D30" s="4">
        <v>22988</v>
      </c>
      <c r="E30" s="4">
        <v>91952</v>
      </c>
      <c r="F30" s="4">
        <v>91952</v>
      </c>
      <c r="G30" s="4">
        <v>91952</v>
      </c>
    </row>
    <row r="31" spans="1:7" x14ac:dyDescent="0.3">
      <c r="A31" s="6" t="s">
        <v>15</v>
      </c>
      <c r="B31" s="2" t="s">
        <v>25</v>
      </c>
      <c r="C31" s="4"/>
      <c r="D31" s="4">
        <v>253627</v>
      </c>
      <c r="E31" s="4">
        <v>1014507</v>
      </c>
      <c r="F31" s="4">
        <v>1014507</v>
      </c>
      <c r="G31" s="4">
        <v>1080540</v>
      </c>
    </row>
    <row r="32" spans="1:7" x14ac:dyDescent="0.3">
      <c r="A32" s="6" t="s">
        <v>16</v>
      </c>
      <c r="B32" s="2" t="s">
        <v>27</v>
      </c>
      <c r="C32" s="4"/>
      <c r="D32" s="4"/>
      <c r="E32" s="4">
        <v>0</v>
      </c>
      <c r="F32" s="4">
        <v>0</v>
      </c>
      <c r="G32" s="4">
        <v>0</v>
      </c>
    </row>
    <row r="33" spans="1:7" x14ac:dyDescent="0.3">
      <c r="A33" s="6" t="s">
        <v>17</v>
      </c>
      <c r="B33" s="2" t="s">
        <v>28</v>
      </c>
      <c r="C33" s="4"/>
      <c r="D33" s="4"/>
      <c r="E33" s="4">
        <v>0</v>
      </c>
      <c r="F33" s="4">
        <v>0</v>
      </c>
      <c r="G33" s="4"/>
    </row>
    <row r="34" spans="1:7" x14ac:dyDescent="0.3">
      <c r="A34" s="6" t="s">
        <v>20</v>
      </c>
      <c r="B34" s="2" t="s">
        <v>32</v>
      </c>
      <c r="C34" s="4"/>
      <c r="D34" s="4"/>
      <c r="E34" s="4">
        <v>0</v>
      </c>
      <c r="F34" s="4">
        <v>0</v>
      </c>
      <c r="G34" s="4">
        <v>0</v>
      </c>
    </row>
    <row r="35" spans="1:7" x14ac:dyDescent="0.3">
      <c r="A35" s="3">
        <v>4</v>
      </c>
      <c r="B35" s="2" t="s">
        <v>44</v>
      </c>
      <c r="C35" s="4">
        <f>C36+C37+C38</f>
        <v>0</v>
      </c>
      <c r="D35" s="4">
        <f>D36+D37+D38</f>
        <v>30270</v>
      </c>
      <c r="E35" s="4">
        <f>E36+E37+E38</f>
        <v>121082</v>
      </c>
      <c r="F35" s="4">
        <f>F36+F37+F38</f>
        <v>121082</v>
      </c>
      <c r="G35" s="4">
        <f>G36+G37+G38</f>
        <v>55049</v>
      </c>
    </row>
    <row r="36" spans="1:7" x14ac:dyDescent="0.3">
      <c r="A36" s="6" t="s">
        <v>18</v>
      </c>
      <c r="B36" s="2" t="s">
        <v>36</v>
      </c>
      <c r="C36" s="4"/>
      <c r="D36" s="4"/>
      <c r="E36" s="4">
        <v>0</v>
      </c>
      <c r="F36" s="4">
        <v>0</v>
      </c>
      <c r="G36" s="4">
        <v>0</v>
      </c>
    </row>
    <row r="37" spans="1:7" x14ac:dyDescent="0.3">
      <c r="A37" s="6" t="s">
        <v>19</v>
      </c>
      <c r="B37" s="2" t="s">
        <v>29</v>
      </c>
      <c r="C37" s="4"/>
      <c r="D37" s="4">
        <v>30270</v>
      </c>
      <c r="E37" s="4">
        <v>121082</v>
      </c>
      <c r="F37" s="4">
        <v>121082</v>
      </c>
      <c r="G37" s="4">
        <v>55049</v>
      </c>
    </row>
    <row r="38" spans="1:7" x14ac:dyDescent="0.3">
      <c r="A38" s="6" t="s">
        <v>21</v>
      </c>
      <c r="B38" s="2" t="s">
        <v>30</v>
      </c>
      <c r="C38" s="4"/>
      <c r="D38" s="4"/>
      <c r="E38" s="4"/>
      <c r="F38" s="4"/>
      <c r="G38" s="4"/>
    </row>
    <row r="39" spans="1:7" ht="20.399999999999999" x14ac:dyDescent="0.3">
      <c r="A39" s="16" t="s">
        <v>59</v>
      </c>
      <c r="B39" s="24" t="s">
        <v>60</v>
      </c>
      <c r="C39" s="18">
        <f t="shared" ref="C39:D39" si="18">C40+C51+C60+C68+C81+C93+C101</f>
        <v>4326410</v>
      </c>
      <c r="D39" s="18">
        <f t="shared" si="18"/>
        <v>4988450</v>
      </c>
      <c r="E39" s="18">
        <f>E40+E51+E60+E68+E81+E93+E101</f>
        <v>4186180</v>
      </c>
      <c r="F39" s="18">
        <f t="shared" ref="F39:G39" si="19">F40+F51+F60+F68+F81+F93+F101</f>
        <v>3237797</v>
      </c>
      <c r="G39" s="18">
        <f t="shared" si="19"/>
        <v>2753681</v>
      </c>
    </row>
    <row r="40" spans="1:7" x14ac:dyDescent="0.3">
      <c r="A40" s="19" t="s">
        <v>8</v>
      </c>
      <c r="B40" s="20" t="s">
        <v>9</v>
      </c>
      <c r="C40" s="21">
        <f>C41+C47</f>
        <v>976756</v>
      </c>
      <c r="D40" s="21">
        <f>D41+D47</f>
        <v>946250</v>
      </c>
      <c r="E40" s="21">
        <f>E41+E47</f>
        <v>900343</v>
      </c>
      <c r="F40" s="21">
        <f>F41+F47</f>
        <v>1000457</v>
      </c>
      <c r="G40" s="21">
        <f>G41+G47</f>
        <v>950400</v>
      </c>
    </row>
    <row r="41" spans="1:7" x14ac:dyDescent="0.3">
      <c r="A41" s="3">
        <v>3</v>
      </c>
      <c r="B41" s="2" t="s">
        <v>42</v>
      </c>
      <c r="C41" s="4">
        <f>C42+C43+C44+C45+C46</f>
        <v>968239</v>
      </c>
      <c r="D41" s="4">
        <f>D42+D43+D44+D46</f>
        <v>940650</v>
      </c>
      <c r="E41" s="4">
        <f>E42+E43+E44</f>
        <v>886843</v>
      </c>
      <c r="F41" s="4">
        <f>F42+F43+F44</f>
        <v>986957</v>
      </c>
      <c r="G41" s="4">
        <f>G42+G43+G44</f>
        <v>936900</v>
      </c>
    </row>
    <row r="42" spans="1:7" x14ac:dyDescent="0.3">
      <c r="A42" s="6" t="s">
        <v>8</v>
      </c>
      <c r="B42" s="2" t="s">
        <v>26</v>
      </c>
      <c r="C42" s="4">
        <v>669219</v>
      </c>
      <c r="D42" s="4">
        <v>567970</v>
      </c>
      <c r="E42" s="4">
        <v>464040</v>
      </c>
      <c r="F42" s="4">
        <v>564154</v>
      </c>
      <c r="G42" s="4">
        <v>514097</v>
      </c>
    </row>
    <row r="43" spans="1:7" x14ac:dyDescent="0.3">
      <c r="A43" s="6" t="s">
        <v>15</v>
      </c>
      <c r="B43" s="2" t="s">
        <v>25</v>
      </c>
      <c r="C43" s="4">
        <v>285065</v>
      </c>
      <c r="D43" s="4">
        <v>369180</v>
      </c>
      <c r="E43" s="4">
        <v>422803</v>
      </c>
      <c r="F43" s="4">
        <v>422803</v>
      </c>
      <c r="G43" s="4">
        <v>422803</v>
      </c>
    </row>
    <row r="44" spans="1:7" x14ac:dyDescent="0.3">
      <c r="A44" s="6" t="s">
        <v>16</v>
      </c>
      <c r="B44" s="2" t="s">
        <v>27</v>
      </c>
      <c r="C44" s="4">
        <v>2633</v>
      </c>
      <c r="D44" s="4"/>
      <c r="E44" s="4"/>
      <c r="F44" s="4"/>
      <c r="G44" s="4"/>
    </row>
    <row r="45" spans="1:7" x14ac:dyDescent="0.3">
      <c r="A45" s="6" t="s">
        <v>17</v>
      </c>
      <c r="B45" s="2" t="s">
        <v>28</v>
      </c>
      <c r="C45" s="4">
        <v>9172</v>
      </c>
      <c r="D45" s="4"/>
      <c r="E45" s="4"/>
      <c r="F45" s="4"/>
      <c r="G45" s="4"/>
    </row>
    <row r="46" spans="1:7" x14ac:dyDescent="0.3">
      <c r="A46" s="6" t="s">
        <v>20</v>
      </c>
      <c r="B46" s="2" t="s">
        <v>32</v>
      </c>
      <c r="C46" s="4">
        <v>2150</v>
      </c>
      <c r="D46" s="4">
        <v>3500</v>
      </c>
      <c r="E46" s="4"/>
      <c r="F46" s="4"/>
      <c r="G46" s="4"/>
    </row>
    <row r="47" spans="1:7" x14ac:dyDescent="0.3">
      <c r="A47" s="3">
        <v>4</v>
      </c>
      <c r="B47" s="2" t="s">
        <v>44</v>
      </c>
      <c r="C47" s="4">
        <f>C48+C49+C50</f>
        <v>8517</v>
      </c>
      <c r="D47" s="4">
        <f>D48+D49+D50</f>
        <v>5600</v>
      </c>
      <c r="E47" s="4">
        <f>E48+E49+E50</f>
        <v>13500</v>
      </c>
      <c r="F47" s="4">
        <f>F48+F49+F50</f>
        <v>13500</v>
      </c>
      <c r="G47" s="4">
        <f>G48+G49+G50</f>
        <v>13500</v>
      </c>
    </row>
    <row r="48" spans="1:7" x14ac:dyDescent="0.3">
      <c r="A48" s="6" t="s">
        <v>18</v>
      </c>
      <c r="B48" s="2" t="s">
        <v>36</v>
      </c>
      <c r="C48" s="4">
        <v>310</v>
      </c>
      <c r="D48" s="4"/>
      <c r="E48" s="4">
        <v>0</v>
      </c>
      <c r="F48" s="4">
        <v>0</v>
      </c>
      <c r="G48" s="4">
        <v>0</v>
      </c>
    </row>
    <row r="49" spans="1:7" x14ac:dyDescent="0.3">
      <c r="A49" s="6" t="s">
        <v>19</v>
      </c>
      <c r="B49" s="2" t="s">
        <v>29</v>
      </c>
      <c r="C49" s="4">
        <v>8207</v>
      </c>
      <c r="D49" s="4">
        <v>5600</v>
      </c>
      <c r="E49" s="4">
        <v>13500</v>
      </c>
      <c r="F49" s="4">
        <v>13500</v>
      </c>
      <c r="G49" s="4">
        <v>13500</v>
      </c>
    </row>
    <row r="50" spans="1:7" x14ac:dyDescent="0.3">
      <c r="A50" s="6" t="s">
        <v>21</v>
      </c>
      <c r="B50" s="2" t="s">
        <v>30</v>
      </c>
      <c r="C50" s="4"/>
      <c r="D50" s="4"/>
      <c r="E50" s="4"/>
      <c r="F50" s="4"/>
      <c r="G50" s="4"/>
    </row>
    <row r="51" spans="1:7" x14ac:dyDescent="0.3">
      <c r="A51" s="19" t="s">
        <v>2</v>
      </c>
      <c r="B51" s="20" t="s">
        <v>3</v>
      </c>
      <c r="C51" s="21">
        <f t="shared" ref="C51:D51" si="20">C52+C58</f>
        <v>1107908</v>
      </c>
      <c r="D51" s="21">
        <f t="shared" si="20"/>
        <v>1170404</v>
      </c>
      <c r="E51" s="21">
        <f>E52+E58</f>
        <v>1650573</v>
      </c>
      <c r="F51" s="21">
        <f t="shared" ref="F51:G51" si="21">F52+F58</f>
        <v>1472869</v>
      </c>
      <c r="G51" s="21">
        <f t="shared" si="21"/>
        <v>1472869</v>
      </c>
    </row>
    <row r="52" spans="1:7" x14ac:dyDescent="0.3">
      <c r="A52" s="3">
        <v>3</v>
      </c>
      <c r="B52" s="2" t="s">
        <v>42</v>
      </c>
      <c r="C52" s="4">
        <f>C53+C54+C55+C56+C57</f>
        <v>1089379</v>
      </c>
      <c r="D52" s="4">
        <f>D53+D54+D55+D56+D57</f>
        <v>1144434</v>
      </c>
      <c r="E52" s="4">
        <f>E53+E54+E55+E56</f>
        <v>1593263</v>
      </c>
      <c r="F52" s="4">
        <f t="shared" ref="F52:G52" si="22">F53+F54+F55+F56</f>
        <v>1415569</v>
      </c>
      <c r="G52" s="4">
        <f t="shared" si="22"/>
        <v>1415569</v>
      </c>
    </row>
    <row r="53" spans="1:7" x14ac:dyDescent="0.3">
      <c r="A53" s="6" t="s">
        <v>8</v>
      </c>
      <c r="B53" s="2" t="s">
        <v>26</v>
      </c>
      <c r="C53" s="4">
        <v>726307</v>
      </c>
      <c r="D53" s="4">
        <v>719895</v>
      </c>
      <c r="E53" s="4">
        <v>804088</v>
      </c>
      <c r="F53" s="4">
        <v>687350</v>
      </c>
      <c r="G53" s="4">
        <v>687350</v>
      </c>
    </row>
    <row r="54" spans="1:7" x14ac:dyDescent="0.3">
      <c r="A54" s="6" t="s">
        <v>15</v>
      </c>
      <c r="B54" s="2" t="s">
        <v>25</v>
      </c>
      <c r="C54" s="4">
        <v>323004</v>
      </c>
      <c r="D54" s="4">
        <v>419739</v>
      </c>
      <c r="E54" s="4">
        <v>769175</v>
      </c>
      <c r="F54" s="4">
        <v>708219</v>
      </c>
      <c r="G54" s="4">
        <v>708219</v>
      </c>
    </row>
    <row r="55" spans="1:7" x14ac:dyDescent="0.3">
      <c r="A55" s="6" t="s">
        <v>16</v>
      </c>
      <c r="B55" s="2" t="s">
        <v>27</v>
      </c>
      <c r="C55" s="4">
        <v>37998</v>
      </c>
      <c r="D55" s="4"/>
      <c r="E55" s="4"/>
      <c r="F55" s="4"/>
      <c r="G55" s="4"/>
    </row>
    <row r="56" spans="1:7" x14ac:dyDescent="0.3">
      <c r="A56" s="6" t="s">
        <v>17</v>
      </c>
      <c r="B56" s="2" t="s">
        <v>28</v>
      </c>
      <c r="C56" s="4">
        <v>500</v>
      </c>
      <c r="D56" s="4">
        <v>3300</v>
      </c>
      <c r="E56" s="4">
        <v>20000</v>
      </c>
      <c r="F56" s="4">
        <v>20000</v>
      </c>
      <c r="G56" s="4">
        <v>20000</v>
      </c>
    </row>
    <row r="57" spans="1:7" x14ac:dyDescent="0.3">
      <c r="A57" s="6" t="s">
        <v>20</v>
      </c>
      <c r="B57" s="2" t="s">
        <v>32</v>
      </c>
      <c r="C57" s="4">
        <v>1570</v>
      </c>
      <c r="D57" s="4">
        <v>1500</v>
      </c>
      <c r="E57" s="4"/>
      <c r="F57" s="4"/>
      <c r="G57" s="4"/>
    </row>
    <row r="58" spans="1:7" x14ac:dyDescent="0.3">
      <c r="A58" s="3">
        <v>4</v>
      </c>
      <c r="B58" s="2" t="s">
        <v>44</v>
      </c>
      <c r="C58" s="4">
        <f t="shared" ref="C58:D58" si="23">C59</f>
        <v>18529</v>
      </c>
      <c r="D58" s="4">
        <f t="shared" si="23"/>
        <v>25970</v>
      </c>
      <c r="E58" s="4">
        <f>E59</f>
        <v>57310</v>
      </c>
      <c r="F58" s="4">
        <f t="shared" ref="F58:G58" si="24">F59</f>
        <v>57300</v>
      </c>
      <c r="G58" s="4">
        <f t="shared" si="24"/>
        <v>57300</v>
      </c>
    </row>
    <row r="59" spans="1:7" x14ac:dyDescent="0.3">
      <c r="A59" s="6" t="s">
        <v>19</v>
      </c>
      <c r="B59" s="2" t="s">
        <v>29</v>
      </c>
      <c r="C59" s="4">
        <f>18529</f>
        <v>18529</v>
      </c>
      <c r="D59" s="4">
        <v>25970</v>
      </c>
      <c r="E59" s="4">
        <v>57310</v>
      </c>
      <c r="F59" s="4">
        <v>57300</v>
      </c>
      <c r="G59" s="4">
        <v>57300</v>
      </c>
    </row>
    <row r="60" spans="1:7" x14ac:dyDescent="0.3">
      <c r="A60" s="19" t="s">
        <v>50</v>
      </c>
      <c r="B60" s="20" t="s">
        <v>51</v>
      </c>
      <c r="C60" s="21">
        <f t="shared" ref="C60" si="25">C61+C66</f>
        <v>0</v>
      </c>
      <c r="D60" s="21">
        <f t="shared" ref="D60" si="26">D61+D66</f>
        <v>0</v>
      </c>
      <c r="E60" s="21">
        <f>E61+E66</f>
        <v>1090514</v>
      </c>
      <c r="F60" s="21">
        <f t="shared" ref="F60" si="27">F61+F66</f>
        <v>407590</v>
      </c>
      <c r="G60" s="21">
        <f t="shared" ref="G60" si="28">G61+G66</f>
        <v>315863</v>
      </c>
    </row>
    <row r="61" spans="1:7" x14ac:dyDescent="0.3">
      <c r="A61" s="3">
        <v>3</v>
      </c>
      <c r="B61" s="2" t="s">
        <v>42</v>
      </c>
      <c r="C61" s="4">
        <f t="shared" ref="C61" si="29">C62+C63+C64+C65</f>
        <v>0</v>
      </c>
      <c r="D61" s="4">
        <f t="shared" ref="D61" si="30">D62+D63+D64+D65</f>
        <v>0</v>
      </c>
      <c r="E61" s="4">
        <f>E62+E63+E64+E65</f>
        <v>1064295</v>
      </c>
      <c r="F61" s="4">
        <f t="shared" ref="F61" si="31">F62+F63+F64+F65</f>
        <v>398390</v>
      </c>
      <c r="G61" s="4">
        <f t="shared" ref="G61" si="32">G62+G63+G64+G65</f>
        <v>315863</v>
      </c>
    </row>
    <row r="62" spans="1:7" x14ac:dyDescent="0.3">
      <c r="A62" s="6" t="s">
        <v>8</v>
      </c>
      <c r="B62" s="2" t="s">
        <v>26</v>
      </c>
      <c r="C62" s="4"/>
      <c r="D62" s="4"/>
      <c r="E62" s="4">
        <v>403162</v>
      </c>
      <c r="F62" s="4">
        <v>266000</v>
      </c>
      <c r="G62" s="4">
        <v>266000</v>
      </c>
    </row>
    <row r="63" spans="1:7" x14ac:dyDescent="0.3">
      <c r="A63" s="6" t="s">
        <v>15</v>
      </c>
      <c r="B63" s="2" t="s">
        <v>25</v>
      </c>
      <c r="C63" s="4"/>
      <c r="D63" s="4"/>
      <c r="E63" s="4">
        <v>656633</v>
      </c>
      <c r="F63" s="4">
        <v>131390</v>
      </c>
      <c r="G63" s="4">
        <v>49863</v>
      </c>
    </row>
    <row r="64" spans="1:7" x14ac:dyDescent="0.3">
      <c r="A64" s="6" t="s">
        <v>16</v>
      </c>
      <c r="B64" s="2" t="s">
        <v>27</v>
      </c>
      <c r="C64" s="4"/>
      <c r="D64" s="4"/>
      <c r="E64" s="4">
        <v>0</v>
      </c>
      <c r="F64" s="4">
        <v>0</v>
      </c>
      <c r="G64" s="4">
        <v>0</v>
      </c>
    </row>
    <row r="65" spans="1:7" x14ac:dyDescent="0.3">
      <c r="A65" s="6" t="s">
        <v>17</v>
      </c>
      <c r="B65" s="2" t="s">
        <v>28</v>
      </c>
      <c r="C65" s="4"/>
      <c r="D65" s="4"/>
      <c r="E65" s="4">
        <v>4500</v>
      </c>
      <c r="F65" s="4">
        <v>1000</v>
      </c>
      <c r="G65" s="4">
        <v>0</v>
      </c>
    </row>
    <row r="66" spans="1:7" x14ac:dyDescent="0.3">
      <c r="A66" s="3">
        <v>4</v>
      </c>
      <c r="B66" s="2" t="s">
        <v>44</v>
      </c>
      <c r="C66" s="4">
        <f t="shared" ref="C66" si="33">C67</f>
        <v>0</v>
      </c>
      <c r="D66" s="4">
        <f t="shared" ref="D66" si="34">D67</f>
        <v>0</v>
      </c>
      <c r="E66" s="4">
        <f>E67</f>
        <v>26219</v>
      </c>
      <c r="F66" s="4">
        <f t="shared" ref="F66" si="35">F67</f>
        <v>9200</v>
      </c>
      <c r="G66" s="4">
        <f t="shared" ref="G66" si="36">G67</f>
        <v>0</v>
      </c>
    </row>
    <row r="67" spans="1:7" x14ac:dyDescent="0.3">
      <c r="A67" s="6" t="s">
        <v>19</v>
      </c>
      <c r="B67" s="2" t="s">
        <v>29</v>
      </c>
      <c r="C67" s="4"/>
      <c r="D67" s="4"/>
      <c r="E67" s="4">
        <v>26219</v>
      </c>
      <c r="F67" s="4">
        <v>9200</v>
      </c>
      <c r="G67" s="4"/>
    </row>
    <row r="68" spans="1:7" x14ac:dyDescent="0.3">
      <c r="A68" s="19" t="s">
        <v>4</v>
      </c>
      <c r="B68" s="20" t="s">
        <v>5</v>
      </c>
      <c r="C68" s="21">
        <f t="shared" ref="C68:D68" si="37">C69+C77</f>
        <v>448293</v>
      </c>
      <c r="D68" s="21">
        <f t="shared" si="37"/>
        <v>1063718</v>
      </c>
      <c r="E68" s="21">
        <f>E69+E77</f>
        <v>493999</v>
      </c>
      <c r="F68" s="21">
        <f t="shared" ref="F68:G68" si="38">F69+F77</f>
        <v>306284</v>
      </c>
      <c r="G68" s="21">
        <f t="shared" si="38"/>
        <v>14549</v>
      </c>
    </row>
    <row r="69" spans="1:7" x14ac:dyDescent="0.3">
      <c r="A69" s="3">
        <v>3</v>
      </c>
      <c r="B69" s="2" t="s">
        <v>42</v>
      </c>
      <c r="C69" s="4">
        <f t="shared" ref="C69:D69" si="39">C70+C71+C72+C73+C74+C75+C76</f>
        <v>445451</v>
      </c>
      <c r="D69" s="4">
        <f t="shared" si="39"/>
        <v>1057518</v>
      </c>
      <c r="E69" s="4">
        <f>E70+E71+E72+E73+E74+E75+E76</f>
        <v>489999</v>
      </c>
      <c r="F69" s="4">
        <f t="shared" ref="F69:G69" si="40">F70+F71+F72+F73+F74+F75+F76</f>
        <v>306284</v>
      </c>
      <c r="G69" s="4">
        <f t="shared" si="40"/>
        <v>14549</v>
      </c>
    </row>
    <row r="70" spans="1:7" x14ac:dyDescent="0.3">
      <c r="A70" s="6" t="s">
        <v>8</v>
      </c>
      <c r="B70" s="2" t="s">
        <v>26</v>
      </c>
      <c r="C70" s="4">
        <f>46514+274640</f>
        <v>321154</v>
      </c>
      <c r="D70" s="4">
        <v>396330</v>
      </c>
      <c r="E70" s="4">
        <v>211224</v>
      </c>
      <c r="F70" s="4">
        <v>89099</v>
      </c>
      <c r="G70" s="4">
        <v>14294</v>
      </c>
    </row>
    <row r="71" spans="1:7" x14ac:dyDescent="0.3">
      <c r="A71" s="6" t="s">
        <v>15</v>
      </c>
      <c r="B71" s="2" t="s">
        <v>25</v>
      </c>
      <c r="C71" s="4">
        <f>5813+107604</f>
        <v>113417</v>
      </c>
      <c r="D71" s="4">
        <v>222907</v>
      </c>
      <c r="E71" s="4">
        <v>228175</v>
      </c>
      <c r="F71" s="4">
        <v>81786</v>
      </c>
      <c r="G71" s="4">
        <v>255</v>
      </c>
    </row>
    <row r="72" spans="1:7" x14ac:dyDescent="0.3">
      <c r="A72" s="6" t="s">
        <v>16</v>
      </c>
      <c r="B72" s="2" t="s">
        <v>27</v>
      </c>
      <c r="C72" s="4">
        <v>13</v>
      </c>
      <c r="D72" s="4">
        <v>2646</v>
      </c>
      <c r="E72" s="4">
        <v>0</v>
      </c>
      <c r="F72" s="4">
        <v>0</v>
      </c>
      <c r="G72" s="4">
        <v>0</v>
      </c>
    </row>
    <row r="73" spans="1:7" x14ac:dyDescent="0.3">
      <c r="A73" s="6" t="s">
        <v>23</v>
      </c>
      <c r="B73" s="2" t="s">
        <v>33</v>
      </c>
      <c r="C73" s="4"/>
      <c r="D73" s="4"/>
      <c r="E73" s="4">
        <v>0</v>
      </c>
      <c r="F73" s="4">
        <v>0</v>
      </c>
      <c r="G73" s="4">
        <v>0</v>
      </c>
    </row>
    <row r="74" spans="1:7" x14ac:dyDescent="0.3">
      <c r="A74" s="6" t="s">
        <v>22</v>
      </c>
      <c r="B74" s="2" t="s">
        <v>31</v>
      </c>
      <c r="C74" s="4">
        <v>1697</v>
      </c>
      <c r="D74" s="4">
        <v>11802</v>
      </c>
      <c r="E74" s="4">
        <v>9800</v>
      </c>
      <c r="F74" s="4">
        <v>2500</v>
      </c>
      <c r="G74" s="4">
        <v>0</v>
      </c>
    </row>
    <row r="75" spans="1:7" x14ac:dyDescent="0.3">
      <c r="A75" s="6" t="s">
        <v>17</v>
      </c>
      <c r="B75" s="2" t="s">
        <v>28</v>
      </c>
      <c r="C75" s="4">
        <v>9170</v>
      </c>
      <c r="D75" s="4">
        <v>9330</v>
      </c>
      <c r="E75" s="4">
        <v>3300</v>
      </c>
      <c r="F75" s="4">
        <v>2600</v>
      </c>
      <c r="G75" s="4">
        <v>0</v>
      </c>
    </row>
    <row r="76" spans="1:7" x14ac:dyDescent="0.3">
      <c r="A76" s="6" t="s">
        <v>20</v>
      </c>
      <c r="B76" s="2" t="s">
        <v>32</v>
      </c>
      <c r="C76" s="4"/>
      <c r="D76" s="4">
        <v>414503</v>
      </c>
      <c r="E76" s="4">
        <v>37500</v>
      </c>
      <c r="F76" s="4">
        <v>130299</v>
      </c>
      <c r="G76" s="4">
        <v>0</v>
      </c>
    </row>
    <row r="77" spans="1:7" x14ac:dyDescent="0.3">
      <c r="A77" s="3">
        <v>4</v>
      </c>
      <c r="B77" s="2" t="s">
        <v>44</v>
      </c>
      <c r="C77" s="4">
        <f t="shared" ref="C77:D77" si="41">C78+C79+C80</f>
        <v>2842</v>
      </c>
      <c r="D77" s="4">
        <f t="shared" si="41"/>
        <v>6200</v>
      </c>
      <c r="E77" s="4">
        <f>E78+E79+E80</f>
        <v>4000</v>
      </c>
      <c r="F77" s="4">
        <f>F78+F79+F80</f>
        <v>0</v>
      </c>
      <c r="G77" s="4">
        <f>G78+G79+G80</f>
        <v>0</v>
      </c>
    </row>
    <row r="78" spans="1:7" x14ac:dyDescent="0.3">
      <c r="A78" s="6" t="s">
        <v>18</v>
      </c>
      <c r="B78" s="2" t="s">
        <v>36</v>
      </c>
      <c r="C78" s="4"/>
      <c r="D78" s="4"/>
      <c r="E78" s="4">
        <v>0</v>
      </c>
      <c r="F78" s="4">
        <v>0</v>
      </c>
      <c r="G78" s="4">
        <v>0</v>
      </c>
    </row>
    <row r="79" spans="1:7" x14ac:dyDescent="0.3">
      <c r="A79" s="6" t="s">
        <v>19</v>
      </c>
      <c r="B79" s="2" t="s">
        <v>29</v>
      </c>
      <c r="C79" s="4">
        <v>2842</v>
      </c>
      <c r="D79" s="4">
        <v>6200</v>
      </c>
      <c r="E79" s="4">
        <v>4000</v>
      </c>
      <c r="F79" s="4">
        <v>0</v>
      </c>
      <c r="G79" s="4">
        <v>0</v>
      </c>
    </row>
    <row r="80" spans="1:7" x14ac:dyDescent="0.3">
      <c r="A80" s="6" t="s">
        <v>21</v>
      </c>
      <c r="B80" s="2" t="s">
        <v>30</v>
      </c>
      <c r="C80" s="4"/>
      <c r="D80" s="4"/>
      <c r="E80" s="4">
        <v>0</v>
      </c>
      <c r="F80" s="4">
        <v>0</v>
      </c>
      <c r="G80" s="4">
        <v>0</v>
      </c>
    </row>
    <row r="81" spans="1:7" x14ac:dyDescent="0.3">
      <c r="A81" s="19" t="s">
        <v>35</v>
      </c>
      <c r="B81" s="20" t="s">
        <v>6</v>
      </c>
      <c r="C81" s="21">
        <f>C82+C89</f>
        <v>1760091</v>
      </c>
      <c r="D81" s="21">
        <f>D82+D89</f>
        <v>1785244</v>
      </c>
      <c r="E81" s="21"/>
      <c r="F81" s="21"/>
      <c r="G81" s="21"/>
    </row>
    <row r="82" spans="1:7" x14ac:dyDescent="0.3">
      <c r="A82" s="3">
        <v>3</v>
      </c>
      <c r="B82" s="2" t="s">
        <v>42</v>
      </c>
      <c r="C82" s="4">
        <f>C83+C84+C85+C86+C87+C88</f>
        <v>1724698</v>
      </c>
      <c r="D82" s="4">
        <f>D83+D84+D85+D86+D87+D88</f>
        <v>1642924</v>
      </c>
      <c r="E82" s="4"/>
      <c r="F82" s="4"/>
      <c r="G82" s="4"/>
    </row>
    <row r="83" spans="1:7" x14ac:dyDescent="0.3">
      <c r="A83" s="6" t="s">
        <v>8</v>
      </c>
      <c r="B83" s="2" t="s">
        <v>26</v>
      </c>
      <c r="C83" s="4">
        <f>84592+473315</f>
        <v>557907</v>
      </c>
      <c r="D83" s="4">
        <v>570206</v>
      </c>
      <c r="E83" s="4"/>
      <c r="F83" s="4"/>
      <c r="G83" s="4"/>
    </row>
    <row r="84" spans="1:7" x14ac:dyDescent="0.3">
      <c r="A84" s="6" t="s">
        <v>15</v>
      </c>
      <c r="B84" s="2" t="s">
        <v>25</v>
      </c>
      <c r="C84" s="4">
        <f>26532+725353</f>
        <v>751885</v>
      </c>
      <c r="D84" s="4">
        <v>912784</v>
      </c>
      <c r="E84" s="4"/>
      <c r="F84" s="4"/>
      <c r="G84" s="4"/>
    </row>
    <row r="85" spans="1:7" x14ac:dyDescent="0.3">
      <c r="A85" s="6" t="s">
        <v>16</v>
      </c>
      <c r="B85" s="2" t="s">
        <v>27</v>
      </c>
      <c r="C85" s="4">
        <f>44+51883</f>
        <v>51927</v>
      </c>
      <c r="D85" s="4"/>
      <c r="E85" s="4"/>
      <c r="F85" s="4"/>
      <c r="G85" s="4"/>
    </row>
    <row r="86" spans="1:7" x14ac:dyDescent="0.3">
      <c r="A86" s="6" t="s">
        <v>22</v>
      </c>
      <c r="B86" s="2" t="s">
        <v>31</v>
      </c>
      <c r="C86" s="4">
        <v>560</v>
      </c>
      <c r="D86" s="4">
        <v>185</v>
      </c>
      <c r="E86" s="4"/>
      <c r="F86" s="4"/>
      <c r="G86" s="4"/>
    </row>
    <row r="87" spans="1:7" x14ac:dyDescent="0.3">
      <c r="A87" s="6" t="s">
        <v>17</v>
      </c>
      <c r="B87" s="2" t="s">
        <v>28</v>
      </c>
      <c r="C87" s="4">
        <v>272795</v>
      </c>
      <c r="D87" s="4">
        <v>81399</v>
      </c>
      <c r="E87" s="4"/>
      <c r="F87" s="4"/>
      <c r="G87" s="4"/>
    </row>
    <row r="88" spans="1:7" x14ac:dyDescent="0.3">
      <c r="A88" s="6" t="s">
        <v>20</v>
      </c>
      <c r="B88" s="2" t="s">
        <v>32</v>
      </c>
      <c r="C88" s="4">
        <v>89624</v>
      </c>
      <c r="D88" s="4">
        <v>78350</v>
      </c>
      <c r="E88" s="4"/>
      <c r="F88" s="4"/>
      <c r="G88" s="4"/>
    </row>
    <row r="89" spans="1:7" x14ac:dyDescent="0.3">
      <c r="A89" s="3">
        <v>4</v>
      </c>
      <c r="B89" s="2" t="s">
        <v>44</v>
      </c>
      <c r="C89" s="4">
        <f>C90+C91+C92</f>
        <v>35393</v>
      </c>
      <c r="D89" s="4">
        <f>D90+D91+D92</f>
        <v>142320</v>
      </c>
      <c r="E89" s="4"/>
      <c r="F89" s="4"/>
      <c r="G89" s="4"/>
    </row>
    <row r="90" spans="1:7" x14ac:dyDescent="0.3">
      <c r="A90" s="6" t="s">
        <v>18</v>
      </c>
      <c r="B90" s="2" t="s">
        <v>36</v>
      </c>
      <c r="C90" s="4"/>
      <c r="D90" s="4">
        <v>2945</v>
      </c>
      <c r="E90" s="4"/>
      <c r="F90" s="4"/>
      <c r="G90" s="4"/>
    </row>
    <row r="91" spans="1:7" x14ac:dyDescent="0.3">
      <c r="A91" s="6" t="s">
        <v>19</v>
      </c>
      <c r="B91" s="2" t="s">
        <v>29</v>
      </c>
      <c r="C91" s="4">
        <f>208+35185</f>
        <v>35393</v>
      </c>
      <c r="D91" s="4">
        <v>139375</v>
      </c>
      <c r="E91" s="4"/>
      <c r="F91" s="4"/>
      <c r="G91" s="4"/>
    </row>
    <row r="92" spans="1:7" x14ac:dyDescent="0.3">
      <c r="A92" s="6" t="s">
        <v>21</v>
      </c>
      <c r="B92" s="2" t="s">
        <v>30</v>
      </c>
      <c r="C92" s="4"/>
      <c r="D92" s="4"/>
      <c r="E92" s="4"/>
      <c r="F92" s="4"/>
      <c r="G92" s="4"/>
    </row>
    <row r="93" spans="1:7" x14ac:dyDescent="0.3">
      <c r="A93" s="19" t="s">
        <v>52</v>
      </c>
      <c r="B93" s="20" t="s">
        <v>53</v>
      </c>
      <c r="C93" s="21">
        <f t="shared" ref="C93" si="42">C94+C99</f>
        <v>0</v>
      </c>
      <c r="D93" s="21">
        <f t="shared" ref="D93" si="43">D94+D99</f>
        <v>0</v>
      </c>
      <c r="E93" s="21">
        <f>E94+E99</f>
        <v>50751</v>
      </c>
      <c r="F93" s="21">
        <f t="shared" ref="F93" si="44">F94+F99</f>
        <v>50597</v>
      </c>
      <c r="G93" s="21">
        <f t="shared" ref="G93" si="45">G94+G99</f>
        <v>0</v>
      </c>
    </row>
    <row r="94" spans="1:7" x14ac:dyDescent="0.3">
      <c r="A94" s="3">
        <v>3</v>
      </c>
      <c r="B94" s="2" t="s">
        <v>42</v>
      </c>
      <c r="C94" s="4">
        <f t="shared" ref="C94" si="46">C95+C96+C97+C98</f>
        <v>0</v>
      </c>
      <c r="D94" s="4">
        <f t="shared" ref="D94" si="47">D95+D96+D97+D98</f>
        <v>0</v>
      </c>
      <c r="E94" s="4">
        <f>E95+E96+E97+E98</f>
        <v>49751</v>
      </c>
      <c r="F94" s="4">
        <f t="shared" ref="F94" si="48">F95+F96+F97+F98</f>
        <v>50097</v>
      </c>
      <c r="G94" s="4">
        <f t="shared" ref="G94" si="49">G95+G96+G97+G98</f>
        <v>0</v>
      </c>
    </row>
    <row r="95" spans="1:7" x14ac:dyDescent="0.3">
      <c r="A95" s="6" t="s">
        <v>8</v>
      </c>
      <c r="B95" s="2" t="s">
        <v>26</v>
      </c>
      <c r="C95" s="4"/>
      <c r="D95" s="4"/>
      <c r="E95" s="4">
        <v>38110</v>
      </c>
      <c r="F95" s="4">
        <v>32711</v>
      </c>
      <c r="G95" s="4">
        <v>0</v>
      </c>
    </row>
    <row r="96" spans="1:7" x14ac:dyDescent="0.3">
      <c r="A96" s="6" t="s">
        <v>15</v>
      </c>
      <c r="B96" s="2" t="s">
        <v>25</v>
      </c>
      <c r="C96" s="4"/>
      <c r="D96" s="4"/>
      <c r="E96" s="4">
        <v>11641</v>
      </c>
      <c r="F96" s="4">
        <v>17386</v>
      </c>
      <c r="G96" s="4">
        <v>0</v>
      </c>
    </row>
    <row r="97" spans="1:7" x14ac:dyDescent="0.3">
      <c r="A97" s="6" t="s">
        <v>16</v>
      </c>
      <c r="B97" s="2" t="s">
        <v>27</v>
      </c>
      <c r="C97" s="4"/>
      <c r="D97" s="4"/>
      <c r="E97" s="4"/>
      <c r="F97" s="4"/>
      <c r="G97" s="4"/>
    </row>
    <row r="98" spans="1:7" x14ac:dyDescent="0.3">
      <c r="A98" s="6" t="s">
        <v>17</v>
      </c>
      <c r="B98" s="2" t="s">
        <v>28</v>
      </c>
      <c r="C98" s="4"/>
      <c r="D98" s="4"/>
      <c r="E98" s="4"/>
      <c r="F98" s="4"/>
      <c r="G98" s="4"/>
    </row>
    <row r="99" spans="1:7" x14ac:dyDescent="0.3">
      <c r="A99" s="3">
        <v>4</v>
      </c>
      <c r="B99" s="2" t="s">
        <v>44</v>
      </c>
      <c r="C99" s="4">
        <f t="shared" ref="C99" si="50">C100</f>
        <v>0</v>
      </c>
      <c r="D99" s="4">
        <f t="shared" ref="D99" si="51">D100</f>
        <v>0</v>
      </c>
      <c r="E99" s="4">
        <f>E100</f>
        <v>1000</v>
      </c>
      <c r="F99" s="4">
        <f t="shared" ref="F99" si="52">F100</f>
        <v>500</v>
      </c>
      <c r="G99" s="4">
        <f t="shared" ref="G99" si="53">G100</f>
        <v>0</v>
      </c>
    </row>
    <row r="100" spans="1:7" x14ac:dyDescent="0.3">
      <c r="A100" s="6" t="s">
        <v>19</v>
      </c>
      <c r="B100" s="2" t="s">
        <v>29</v>
      </c>
      <c r="C100" s="4"/>
      <c r="D100" s="4"/>
      <c r="E100" s="4">
        <v>1000</v>
      </c>
      <c r="F100" s="4">
        <v>500</v>
      </c>
      <c r="G100" s="4"/>
    </row>
    <row r="101" spans="1:7" x14ac:dyDescent="0.3">
      <c r="A101" s="19" t="s">
        <v>41</v>
      </c>
      <c r="B101" s="20" t="s">
        <v>7</v>
      </c>
      <c r="C101" s="21">
        <f>C102+C107</f>
        <v>33362</v>
      </c>
      <c r="D101" s="21">
        <f>D102+D107</f>
        <v>22834</v>
      </c>
      <c r="E101" s="21"/>
      <c r="F101" s="21"/>
      <c r="G101" s="21"/>
    </row>
    <row r="102" spans="1:7" x14ac:dyDescent="0.3">
      <c r="A102" s="3">
        <v>3</v>
      </c>
      <c r="B102" s="2" t="s">
        <v>42</v>
      </c>
      <c r="C102" s="4">
        <f>C103+C104+C105+C106</f>
        <v>33062</v>
      </c>
      <c r="D102" s="4">
        <f>D103+D104+D105</f>
        <v>20323</v>
      </c>
      <c r="E102" s="4"/>
      <c r="F102" s="4"/>
      <c r="G102" s="4"/>
    </row>
    <row r="103" spans="1:7" x14ac:dyDescent="0.3">
      <c r="A103" s="6" t="s">
        <v>8</v>
      </c>
      <c r="B103" s="2" t="s">
        <v>26</v>
      </c>
      <c r="C103" s="4">
        <f>16212</f>
        <v>16212</v>
      </c>
      <c r="D103" s="4"/>
      <c r="E103" s="4"/>
      <c r="F103" s="4"/>
      <c r="G103" s="4"/>
    </row>
    <row r="104" spans="1:7" x14ac:dyDescent="0.3">
      <c r="A104" s="6" t="s">
        <v>15</v>
      </c>
      <c r="B104" s="2" t="s">
        <v>25</v>
      </c>
      <c r="C104" s="4">
        <v>10645</v>
      </c>
      <c r="D104" s="4">
        <v>20323</v>
      </c>
      <c r="E104" s="4"/>
      <c r="F104" s="4"/>
      <c r="G104" s="4"/>
    </row>
    <row r="105" spans="1:7" x14ac:dyDescent="0.3">
      <c r="A105" s="6" t="s">
        <v>16</v>
      </c>
      <c r="B105" s="2" t="s">
        <v>27</v>
      </c>
      <c r="C105" s="4">
        <v>2383</v>
      </c>
      <c r="D105" s="4"/>
      <c r="E105" s="4"/>
      <c r="F105" s="4"/>
      <c r="G105" s="4"/>
    </row>
    <row r="106" spans="1:7" x14ac:dyDescent="0.3">
      <c r="A106" s="6" t="s">
        <v>17</v>
      </c>
      <c r="B106" s="2" t="s">
        <v>28</v>
      </c>
      <c r="C106" s="4">
        <v>3822</v>
      </c>
      <c r="D106" s="4"/>
      <c r="E106" s="4"/>
      <c r="F106" s="4"/>
      <c r="G106" s="4"/>
    </row>
    <row r="107" spans="1:7" x14ac:dyDescent="0.3">
      <c r="A107" s="3">
        <v>4</v>
      </c>
      <c r="B107" s="2" t="s">
        <v>44</v>
      </c>
      <c r="C107" s="4">
        <f>C109</f>
        <v>300</v>
      </c>
      <c r="D107" s="4">
        <f>D109</f>
        <v>2511</v>
      </c>
      <c r="E107" s="4"/>
      <c r="F107" s="4"/>
      <c r="G107" s="4"/>
    </row>
    <row r="108" spans="1:7" x14ac:dyDescent="0.3">
      <c r="A108" s="6" t="s">
        <v>18</v>
      </c>
      <c r="B108" s="2" t="s">
        <v>36</v>
      </c>
      <c r="C108" s="4"/>
      <c r="D108" s="4"/>
      <c r="E108" s="4"/>
      <c r="F108" s="4"/>
      <c r="G108" s="4"/>
    </row>
    <row r="109" spans="1:7" x14ac:dyDescent="0.3">
      <c r="A109" s="6" t="s">
        <v>19</v>
      </c>
      <c r="B109" s="2" t="s">
        <v>29</v>
      </c>
      <c r="C109" s="4">
        <v>300</v>
      </c>
      <c r="D109" s="4">
        <v>2511</v>
      </c>
      <c r="E109" s="4"/>
      <c r="F109" s="4"/>
      <c r="G109" s="4"/>
    </row>
    <row r="110" spans="1:7" x14ac:dyDescent="0.3">
      <c r="A110" s="6" t="s">
        <v>21</v>
      </c>
      <c r="B110" s="2" t="s">
        <v>30</v>
      </c>
      <c r="C110" s="4"/>
      <c r="D110" s="4"/>
      <c r="E110" s="4"/>
      <c r="F110" s="4"/>
      <c r="G110" s="4"/>
    </row>
    <row r="111" spans="1:7" x14ac:dyDescent="0.3">
      <c r="A111" s="1" t="s">
        <v>11</v>
      </c>
      <c r="B111" s="2" t="s">
        <v>12</v>
      </c>
      <c r="C111" s="4"/>
      <c r="D111" s="4"/>
      <c r="E111" s="4"/>
      <c r="F111" s="4"/>
      <c r="G111" s="4"/>
    </row>
    <row r="112" spans="1:7" x14ac:dyDescent="0.3">
      <c r="A112" s="3" t="s">
        <v>34</v>
      </c>
      <c r="B112" s="2" t="s">
        <v>1</v>
      </c>
      <c r="C112" s="4"/>
      <c r="D112" s="4"/>
      <c r="E112" s="4"/>
      <c r="F112" s="4"/>
      <c r="G112" s="4"/>
    </row>
    <row r="113" spans="1:7" x14ac:dyDescent="0.3">
      <c r="A113" s="3">
        <v>3</v>
      </c>
      <c r="B113" s="2" t="s">
        <v>42</v>
      </c>
      <c r="C113" s="4"/>
      <c r="D113" s="4"/>
      <c r="E113" s="4"/>
      <c r="F113" s="4"/>
      <c r="G113" s="4"/>
    </row>
    <row r="114" spans="1:7" x14ac:dyDescent="0.3">
      <c r="A114" s="6" t="s">
        <v>8</v>
      </c>
      <c r="B114" s="2" t="s">
        <v>26</v>
      </c>
      <c r="C114" s="4"/>
      <c r="D114" s="4"/>
      <c r="E114" s="4"/>
      <c r="F114" s="4"/>
      <c r="G114" s="4"/>
    </row>
    <row r="115" spans="1:7" x14ac:dyDescent="0.3">
      <c r="A115" s="6" t="s">
        <v>15</v>
      </c>
      <c r="B115" s="2" t="s">
        <v>25</v>
      </c>
      <c r="C115" s="4"/>
      <c r="D115" s="4"/>
      <c r="E115" s="4"/>
      <c r="F115" s="4"/>
      <c r="G115" s="4"/>
    </row>
    <row r="116" spans="1:7" x14ac:dyDescent="0.3">
      <c r="A116" s="6" t="s">
        <v>23</v>
      </c>
      <c r="B116" s="2" t="s">
        <v>33</v>
      </c>
      <c r="C116" s="4"/>
      <c r="D116" s="4"/>
      <c r="E116" s="4"/>
      <c r="F116" s="4"/>
      <c r="G116" s="4"/>
    </row>
    <row r="117" spans="1:7" x14ac:dyDescent="0.3">
      <c r="A117" s="6" t="s">
        <v>22</v>
      </c>
      <c r="B117" s="2" t="s">
        <v>31</v>
      </c>
      <c r="C117" s="4"/>
      <c r="D117" s="4"/>
      <c r="E117" s="4"/>
      <c r="F117" s="4"/>
      <c r="G117" s="4"/>
    </row>
    <row r="118" spans="1:7" x14ac:dyDescent="0.3">
      <c r="A118" s="6" t="s">
        <v>20</v>
      </c>
      <c r="B118" s="2" t="s">
        <v>32</v>
      </c>
      <c r="C118" s="4"/>
      <c r="D118" s="4"/>
      <c r="E118" s="4"/>
      <c r="F118" s="4"/>
      <c r="G118" s="4"/>
    </row>
    <row r="119" spans="1:7" x14ac:dyDescent="0.3">
      <c r="A119" s="3">
        <v>4</v>
      </c>
      <c r="B119" s="2" t="s">
        <v>44</v>
      </c>
      <c r="C119" s="4"/>
      <c r="D119" s="4"/>
      <c r="E119" s="4"/>
      <c r="F119" s="4"/>
      <c r="G119" s="4"/>
    </row>
    <row r="120" spans="1:7" x14ac:dyDescent="0.3">
      <c r="A120" s="6" t="s">
        <v>19</v>
      </c>
      <c r="B120" s="2" t="s">
        <v>29</v>
      </c>
      <c r="C120" s="4"/>
      <c r="D120" s="4"/>
      <c r="E120" s="4"/>
      <c r="F120" s="4"/>
      <c r="G120" s="4"/>
    </row>
    <row r="121" spans="1:7" x14ac:dyDescent="0.3">
      <c r="A121" s="3" t="s">
        <v>37</v>
      </c>
      <c r="B121" s="2" t="s">
        <v>38</v>
      </c>
      <c r="C121" s="4"/>
      <c r="D121" s="4"/>
      <c r="E121" s="4"/>
      <c r="F121" s="4"/>
      <c r="G121" s="4"/>
    </row>
    <row r="122" spans="1:7" x14ac:dyDescent="0.3">
      <c r="A122" s="3">
        <v>3</v>
      </c>
      <c r="B122" s="2" t="s">
        <v>42</v>
      </c>
      <c r="C122" s="4"/>
      <c r="D122" s="4"/>
      <c r="E122" s="4"/>
      <c r="F122" s="4"/>
      <c r="G122" s="4"/>
    </row>
    <row r="123" spans="1:7" x14ac:dyDescent="0.3">
      <c r="A123" s="6" t="s">
        <v>8</v>
      </c>
      <c r="B123" s="2" t="s">
        <v>26</v>
      </c>
      <c r="C123" s="4"/>
      <c r="D123" s="4"/>
      <c r="E123" s="4"/>
      <c r="F123" s="4"/>
      <c r="G123" s="4"/>
    </row>
    <row r="124" spans="1:7" x14ac:dyDescent="0.3">
      <c r="A124" s="6" t="s">
        <v>15</v>
      </c>
      <c r="B124" s="2" t="s">
        <v>25</v>
      </c>
      <c r="C124" s="4"/>
      <c r="D124" s="4"/>
      <c r="E124" s="4"/>
      <c r="F124" s="4"/>
      <c r="G124" s="4"/>
    </row>
    <row r="125" spans="1:7" x14ac:dyDescent="0.3">
      <c r="A125" s="6" t="s">
        <v>23</v>
      </c>
      <c r="B125" s="2" t="s">
        <v>33</v>
      </c>
      <c r="C125" s="4"/>
      <c r="D125" s="4"/>
      <c r="E125" s="4"/>
      <c r="F125" s="4"/>
      <c r="G125" s="4"/>
    </row>
    <row r="126" spans="1:7" x14ac:dyDescent="0.3">
      <c r="A126" s="6" t="s">
        <v>22</v>
      </c>
      <c r="B126" s="2" t="s">
        <v>31</v>
      </c>
      <c r="C126" s="4"/>
      <c r="D126" s="4"/>
      <c r="E126" s="4"/>
      <c r="F126" s="4"/>
      <c r="G126" s="4"/>
    </row>
    <row r="127" spans="1:7" x14ac:dyDescent="0.3">
      <c r="A127" s="6" t="s">
        <v>20</v>
      </c>
      <c r="B127" s="2" t="s">
        <v>32</v>
      </c>
      <c r="C127" s="4"/>
      <c r="D127" s="4"/>
      <c r="E127" s="4"/>
      <c r="F127" s="4"/>
      <c r="G127" s="4"/>
    </row>
    <row r="128" spans="1:7" x14ac:dyDescent="0.3">
      <c r="A128" s="3">
        <v>4</v>
      </c>
      <c r="B128" s="2" t="s">
        <v>44</v>
      </c>
      <c r="C128" s="4"/>
      <c r="D128" s="4"/>
      <c r="E128" s="4"/>
      <c r="F128" s="4"/>
      <c r="G128" s="4"/>
    </row>
    <row r="129" spans="1:7" x14ac:dyDescent="0.3">
      <c r="A129" s="6" t="s">
        <v>19</v>
      </c>
      <c r="B129" s="2" t="s">
        <v>29</v>
      </c>
      <c r="C129" s="4"/>
      <c r="D129" s="4"/>
      <c r="E129" s="4"/>
      <c r="F129" s="4"/>
      <c r="G129" s="4"/>
    </row>
  </sheetData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FFZG 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Ivana Jelić</cp:lastModifiedBy>
  <cp:lastPrinted>2025-12-17T08:23:46Z</cp:lastPrinted>
  <dcterms:created xsi:type="dcterms:W3CDTF">2022-10-31T10:11:38Z</dcterms:created>
  <dcterms:modified xsi:type="dcterms:W3CDTF">2025-12-31T08:03:44Z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